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 del Pilar\Desktop\"/>
    </mc:Choice>
  </mc:AlternateContent>
  <xr:revisionPtr revIDLastSave="0" documentId="13_ncr:1_{9BA3949A-E3F0-41B2-B7EE-75EB4AD3422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resupuesto 2021" sheetId="1" r:id="rId1"/>
    <sheet name="Gasto Mensual 202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3" l="1"/>
  <c r="D11" i="3" l="1"/>
  <c r="D12" i="3"/>
  <c r="C11" i="3" l="1"/>
  <c r="D10" i="3"/>
  <c r="D44" i="3"/>
  <c r="D19" i="3"/>
  <c r="C19" i="3" s="1"/>
  <c r="D18" i="3"/>
  <c r="C18" i="3" s="1"/>
  <c r="D54" i="3"/>
  <c r="C54" i="3" s="1"/>
  <c r="C10" i="3"/>
  <c r="C17" i="3"/>
  <c r="D20" i="3"/>
  <c r="C20" i="3" s="1"/>
  <c r="D21" i="3"/>
  <c r="C21" i="3" s="1"/>
  <c r="C22" i="3"/>
  <c r="D23" i="3"/>
  <c r="C23" i="3" s="1"/>
  <c r="C24" i="3"/>
  <c r="C25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D46" i="3"/>
  <c r="C46" i="3" s="1"/>
  <c r="C47" i="3"/>
  <c r="C48" i="3"/>
  <c r="C49" i="3"/>
  <c r="C50" i="3"/>
  <c r="C51" i="3"/>
  <c r="C52" i="3"/>
  <c r="C53" i="3"/>
  <c r="C55" i="3"/>
  <c r="C56" i="3"/>
  <c r="C57" i="3"/>
  <c r="C58" i="3"/>
  <c r="D59" i="3" l="1"/>
  <c r="D61" i="3" s="1"/>
  <c r="C12" i="3"/>
  <c r="E48" i="1" l="1"/>
</calcChain>
</file>

<file path=xl/sharedStrings.xml><?xml version="1.0" encoding="utf-8"?>
<sst xmlns="http://schemas.openxmlformats.org/spreadsheetml/2006/main" count="221" uniqueCount="171">
  <si>
    <t>Actividad / Obra</t>
  </si>
  <si>
    <t>Presupuesto Inicial</t>
  </si>
  <si>
    <t>Presupuesto Vigente</t>
  </si>
  <si>
    <t>Total General</t>
  </si>
  <si>
    <t>2.1.1.1.01</t>
  </si>
  <si>
    <t>Sueldos fijos</t>
  </si>
  <si>
    <t>2.1.1.2.06</t>
  </si>
  <si>
    <t>Jornales</t>
  </si>
  <si>
    <t>2.1.1.4.01</t>
  </si>
  <si>
    <t>Sueldo Anual No. 13</t>
  </si>
  <si>
    <t>2.1.1.5.03</t>
  </si>
  <si>
    <t>Prestación laboral por desvinculación</t>
  </si>
  <si>
    <t>2.1.2.2.03</t>
  </si>
  <si>
    <t>Pago de horas extraordinarias</t>
  </si>
  <si>
    <t>2.1.2.2.09</t>
  </si>
  <si>
    <t>Bono por desempeño a servidores de carrera</t>
  </si>
  <si>
    <t>2.1.3.2.01</t>
  </si>
  <si>
    <t>Gastos de representación en el país</t>
  </si>
  <si>
    <t>Contribuciones al seguro de salud</t>
  </si>
  <si>
    <t>2.1.5.1.01</t>
  </si>
  <si>
    <t>Contribuciones al seguro de pensiones</t>
  </si>
  <si>
    <t>2.1.5.2.01</t>
  </si>
  <si>
    <t>Contribuciones al seguro de riesgo laboral</t>
  </si>
  <si>
    <t>2.1.5.3.01</t>
  </si>
  <si>
    <t>Servicios telefónico de larga distancia</t>
  </si>
  <si>
    <t>2.2.1.2.01</t>
  </si>
  <si>
    <t>Teléfono local</t>
  </si>
  <si>
    <t>2.2.1.3.01</t>
  </si>
  <si>
    <t>2.2.1.6.01</t>
  </si>
  <si>
    <t>Energía eléctrica</t>
  </si>
  <si>
    <t>Publicidad y propaganda</t>
  </si>
  <si>
    <t>2.2.2.1.01</t>
  </si>
  <si>
    <t>Impresión, encuadernación y rotulación</t>
  </si>
  <si>
    <t>2.2.2.2.01</t>
  </si>
  <si>
    <t>Viáticos dentro del país</t>
  </si>
  <si>
    <t>2.2.3.1.01</t>
  </si>
  <si>
    <t>Seguro de bienes muebles</t>
  </si>
  <si>
    <t>2.2.6.2.01</t>
  </si>
  <si>
    <t>2.2.7.1.01</t>
  </si>
  <si>
    <t>Reparaciones y mantenimientos menores en edificaciones</t>
  </si>
  <si>
    <t>2.2.7.1.03</t>
  </si>
  <si>
    <t>Limpieza, desmalezamiento de tierras y terrenos</t>
  </si>
  <si>
    <t>2.2.7.2.02</t>
  </si>
  <si>
    <t>2.2.7.2.06</t>
  </si>
  <si>
    <t>Mantenimiento y reparación de equipos de transporte, tracción y</t>
  </si>
  <si>
    <t>Comisiones y gastos</t>
  </si>
  <si>
    <t>2.2.8.2.01</t>
  </si>
  <si>
    <t>2.2.8.6.02</t>
  </si>
  <si>
    <t>Festividades</t>
  </si>
  <si>
    <t>2.2.8.7.06</t>
  </si>
  <si>
    <t>Otros servicios técnicos profesionales</t>
  </si>
  <si>
    <t>2.2.8.8.01</t>
  </si>
  <si>
    <t>Impuestos</t>
  </si>
  <si>
    <t>Alimentos y bebidas para personas</t>
  </si>
  <si>
    <t>2.3.1.1.01</t>
  </si>
  <si>
    <t>Prendas y accesorios de vestir</t>
  </si>
  <si>
    <t>2.3.2.3.01</t>
  </si>
  <si>
    <t>Papel de escritorio</t>
  </si>
  <si>
    <t>2.3.3.1.01</t>
  </si>
  <si>
    <t>Llantas y neumáticos</t>
  </si>
  <si>
    <t>2.3.5.3.01</t>
  </si>
  <si>
    <t>Artículos de plástico</t>
  </si>
  <si>
    <t>2.3.5.5.01</t>
  </si>
  <si>
    <t>2.3.6.3.04</t>
  </si>
  <si>
    <t>Herramientas menores</t>
  </si>
  <si>
    <t>2.3.7.1.01</t>
  </si>
  <si>
    <t>Gasolina</t>
  </si>
  <si>
    <t>2.3.7.1.02</t>
  </si>
  <si>
    <t>Gasoil</t>
  </si>
  <si>
    <t>2.3.7.2.04</t>
  </si>
  <si>
    <t>Abonos y fertilizantes</t>
  </si>
  <si>
    <t>2.3.7.2.05</t>
  </si>
  <si>
    <t>Insecticidas, fumigantes y otros</t>
  </si>
  <si>
    <t>2.3.7.2.99</t>
  </si>
  <si>
    <t>Otros productos químicos y conexos</t>
  </si>
  <si>
    <t>Material para limpieza</t>
  </si>
  <si>
    <t>2.3.9.1.01</t>
  </si>
  <si>
    <t>2.3.9.2.01</t>
  </si>
  <si>
    <t>Útiles  y materiales de escritorio, oficina e informática</t>
  </si>
  <si>
    <t>2.3.9.8.01</t>
  </si>
  <si>
    <t>Repuestos</t>
  </si>
  <si>
    <t>2.3.9.9.01</t>
  </si>
  <si>
    <t>Productos y Utiles Varios  n.i.p</t>
  </si>
  <si>
    <t>Muebles, equipos de oficina y estantería</t>
  </si>
  <si>
    <t>2.6.1.1.01</t>
  </si>
  <si>
    <t>Equipos de tecnología de la información y comunicación</t>
  </si>
  <si>
    <t>2.6.1.3.01</t>
  </si>
  <si>
    <t>Mantenimiento y reparación de equipos tecnología e inf.</t>
  </si>
  <si>
    <t>Cod.</t>
  </si>
  <si>
    <t>Nombre de la Cta</t>
  </si>
  <si>
    <t>Sueldo Fijo</t>
  </si>
  <si>
    <t>Sueldo Anual No.13</t>
  </si>
  <si>
    <t>Bono por Desempeño</t>
  </si>
  <si>
    <t>Gastos de Representacion</t>
  </si>
  <si>
    <t>Serv. Electrico</t>
  </si>
  <si>
    <t>Publicidad y Propaganda</t>
  </si>
  <si>
    <t>Viatico dentro del pais</t>
  </si>
  <si>
    <t>Seguros de Bienes Muebles</t>
  </si>
  <si>
    <t>2.2.7.2.01</t>
  </si>
  <si>
    <t>2.2.7.2.08</t>
  </si>
  <si>
    <t>2.2.8.5.03</t>
  </si>
  <si>
    <t>Limpieza e higiene</t>
  </si>
  <si>
    <t>Alimentos y Bebidas para personas</t>
  </si>
  <si>
    <t>2.3.1.4.01</t>
  </si>
  <si>
    <t>Prenda de Vestir</t>
  </si>
  <si>
    <t>2.3.3.3.01</t>
  </si>
  <si>
    <t>productos de Artes Grafica</t>
  </si>
  <si>
    <t>Llantas y Neumaticos</t>
  </si>
  <si>
    <t>Articulos dePlastico</t>
  </si>
  <si>
    <t>Herramientas Menores</t>
  </si>
  <si>
    <t>Abonos y Fertilizantes</t>
  </si>
  <si>
    <t>Insecticidas, Fimigacion y Otros</t>
  </si>
  <si>
    <t>Material para Limpieza</t>
  </si>
  <si>
    <t>Utiles de Escritorio y Oficina</t>
  </si>
  <si>
    <t>2.3.9.5.01</t>
  </si>
  <si>
    <t>Utiles de Cocina y Comedor</t>
  </si>
  <si>
    <t>2.3.9.6.01</t>
  </si>
  <si>
    <t>Productos Electricos y afines</t>
  </si>
  <si>
    <t>Productos y Utiles Varios</t>
  </si>
  <si>
    <t>Muebles de Oficina y Escritorio</t>
  </si>
  <si>
    <t>Equipos Computacional</t>
  </si>
  <si>
    <t>2.6.5.4.01</t>
  </si>
  <si>
    <t>Sistema de aite acond y ref.</t>
  </si>
  <si>
    <t>2.6.5.8.01</t>
  </si>
  <si>
    <t>2.1.1.2.10</t>
  </si>
  <si>
    <t>Contribuciones al seg. riesgo lab.</t>
  </si>
  <si>
    <t>2.1.1.5.04</t>
  </si>
  <si>
    <t>2.2.9.2.01</t>
  </si>
  <si>
    <t>2.2.7.1.06</t>
  </si>
  <si>
    <t>Servicios de Alimentacion</t>
  </si>
  <si>
    <t>Total RD$</t>
  </si>
  <si>
    <t xml:space="preserve">Otros Equipos </t>
  </si>
  <si>
    <t>2.2.5.8.01</t>
  </si>
  <si>
    <t>Otros Rep.  y accesorios Menores</t>
  </si>
  <si>
    <t>Serv. de Mant.rep. Desm.</t>
  </si>
  <si>
    <t>Mant.  y Rep. De Inst. Electrica</t>
  </si>
  <si>
    <t>Mant. Y Rep. muebles de Ofic.</t>
  </si>
  <si>
    <t>Maderas, Corcho y sus  man.</t>
  </si>
  <si>
    <t>Personal Temp Carrera Adm.</t>
  </si>
  <si>
    <t>Prestaciones Lab. Por Desvinculacion.</t>
  </si>
  <si>
    <t>Proporcion de Vacaciones  no disfrutados</t>
  </si>
  <si>
    <t>Servicio Tel. Local</t>
  </si>
  <si>
    <t>Otros Alquileres</t>
  </si>
  <si>
    <t>Reparaciones y  Mant. menores en Edif.</t>
  </si>
  <si>
    <t>Limpieza Desm. de Tierra</t>
  </si>
  <si>
    <t>Mant. Y  Rep. Equip. Tecn.</t>
  </si>
  <si>
    <t>Mant y rep. Equipos Transp.</t>
  </si>
  <si>
    <t>Contribuciones al Seg. de Salud</t>
  </si>
  <si>
    <t>Contribuciones al Seg. de Pension</t>
  </si>
  <si>
    <t>Servicion Tel Larga Dist.</t>
  </si>
  <si>
    <t xml:space="preserve">Gasto </t>
  </si>
  <si>
    <t>Mensual</t>
  </si>
  <si>
    <t>Instituto Nacional de la Uva</t>
  </si>
  <si>
    <t>Techo Presupuestario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</si>
  <si>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</si>
  <si>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</si>
  <si>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</si>
  <si>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</si>
  <si>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</si>
  <si>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</si>
  <si>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</si>
  <si>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</si>
  <si>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</si>
  <si>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</si>
  <si>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</si>
  <si>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</si>
  <si>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>8333.33.</t>
  </si>
  <si>
    <t>PREPARADO POR</t>
  </si>
  <si>
    <t>REVISADOR POR</t>
  </si>
  <si>
    <t>APROVADO POR</t>
  </si>
  <si>
    <t>Programacion,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</si>
</sst>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name val="Cambria"/>
      <family val="1"/>
      <scheme val="maj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name val="Cambria"/>
      <family val="1"/>
      <scheme val="major"/>
    </font>
    <font>
      <b/>
      <sz val="10"/>
      <color rgb="FF000000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9"/>
      <color rgb="FFFF0000"/>
      <name val="Arial"/>
      <family val="2"/>
    </font>
    <font>
      <sz val="9"/>
      <color rgb="FF000000"/>
      <name val="Times New Roman"/>
      <family val="1"/>
    </font>
    <font>
      <sz val="9"/>
      <color rgb="FF000000"/>
      <name val="Cambria"/>
      <family val="1"/>
      <scheme val="major"/>
    </font>
    <font>
      <b/>
      <sz val="12"/>
      <name val="Calibri"/>
      <family val="2"/>
      <scheme val="minor"/>
    </font>
    <font>
      <b/>
      <i/>
      <sz val="16"/>
      <color indexed="8"/>
      <name val="Calibri"/>
      <family val="2"/>
      <scheme val="minor"/>
    </font>
    <font>
      <sz val="16"/>
      <color indexed="17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theme="1"/>
      <name val="Arial"/>
      <family val="2"/>
    </font>
    <font>
      <i/>
      <sz val="18"/>
      <color indexed="8"/>
      <name val="Calibri"/>
      <family val="2"/>
      <scheme val="minor"/>
    </font>
    <font>
      <b/>
      <u/>
      <sz val="9"/>
      <name val="Arial"/>
      <family val="2"/>
    </font>
    <font>
      <b/>
      <i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0E0E0"/>
      </patternFill>
    </fill>
    <fill>
      <patternFill patternType="solid">
        <fgColor indexed="5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164" fontId="11" fillId="0" borderId="0" applyFont="0" applyFill="0" applyBorder="0" applyAlignment="0" applyProtection="0"/>
    <xf numFmtId="0" fontId="11" fillId="0" borderId="0"/>
  </cellStyleXfs>
  <cellXfs count="60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4" fontId="4" fillId="0" borderId="0" xfId="0" applyNumberFormat="1" applyFont="1" applyAlignment="1">
      <alignment horizontal="right" vertical="top" indent="4" shrinkToFit="1"/>
    </xf>
    <xf numFmtId="0" fontId="5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 indent="4" shrinkToFit="1"/>
    </xf>
    <xf numFmtId="4" fontId="3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43" fontId="4" fillId="0" borderId="0" xfId="1" applyFont="1" applyFill="1" applyBorder="1" applyAlignment="1">
      <alignment horizontal="left" vertical="top"/>
    </xf>
    <xf numFmtId="4" fontId="4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/>
    <xf numFmtId="0" fontId="10" fillId="0" borderId="4" xfId="0" applyFont="1" applyBorder="1" applyAlignment="1">
      <alignment horizontal="center"/>
    </xf>
    <xf numFmtId="43" fontId="7" fillId="0" borderId="0" xfId="1" applyFont="1"/>
    <xf numFmtId="0" fontId="12" fillId="0" borderId="0" xfId="0" applyFont="1"/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 vertical="top"/>
    </xf>
    <xf numFmtId="4" fontId="14" fillId="0" borderId="0" xfId="0" applyNumberFormat="1" applyFont="1" applyAlignment="1">
      <alignment horizontal="right" vertical="top" indent="4" shrinkToFit="1"/>
    </xf>
    <xf numFmtId="0" fontId="10" fillId="0" borderId="4" xfId="0" applyFont="1" applyBorder="1" applyAlignment="1">
      <alignment horizontal="left"/>
    </xf>
    <xf numFmtId="43" fontId="3" fillId="0" borderId="0" xfId="1" applyFont="1" applyFill="1" applyBorder="1" applyAlignment="1">
      <alignment horizontal="left" vertical="top"/>
    </xf>
    <xf numFmtId="0" fontId="15" fillId="0" borderId="3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43" fontId="18" fillId="0" borderId="4" xfId="1" applyFont="1" applyFill="1" applyBorder="1"/>
    <xf numFmtId="43" fontId="18" fillId="0" borderId="4" xfId="1" applyFont="1" applyBorder="1"/>
    <xf numFmtId="0" fontId="19" fillId="0" borderId="0" xfId="4" applyFont="1"/>
    <xf numFmtId="14" fontId="18" fillId="0" borderId="4" xfId="1" applyNumberFormat="1" applyFont="1" applyBorder="1" applyAlignment="1">
      <alignment horizontal="left"/>
    </xf>
    <xf numFmtId="43" fontId="18" fillId="0" borderId="4" xfId="1" applyFont="1" applyBorder="1" applyAlignment="1">
      <alignment horizontal="left"/>
    </xf>
    <xf numFmtId="43" fontId="19" fillId="0" borderId="4" xfId="1" applyFont="1" applyBorder="1" applyAlignment="1">
      <alignment horizontal="left"/>
    </xf>
    <xf numFmtId="0" fontId="18" fillId="0" borderId="4" xfId="0" applyFont="1" applyBorder="1"/>
    <xf numFmtId="0" fontId="15" fillId="3" borderId="4" xfId="0" applyFont="1" applyFill="1" applyBorder="1" applyAlignment="1">
      <alignment horizontal="center"/>
    </xf>
    <xf numFmtId="0" fontId="18" fillId="0" borderId="0" xfId="0" applyFont="1"/>
    <xf numFmtId="0" fontId="15" fillId="3" borderId="4" xfId="0" applyFont="1" applyFill="1" applyBorder="1" applyAlignment="1">
      <alignment horizontal="left"/>
    </xf>
    <xf numFmtId="0" fontId="20" fillId="0" borderId="4" xfId="2" applyFont="1" applyBorder="1" applyAlignment="1">
      <alignment horizontal="left"/>
    </xf>
    <xf numFmtId="43" fontId="15" fillId="4" borderId="3" xfId="0" applyNumberFormat="1" applyFont="1" applyFill="1" applyBorder="1" applyAlignment="1">
      <alignment horizontal="center"/>
    </xf>
    <xf numFmtId="0" fontId="18" fillId="0" borderId="5" xfId="0" applyFont="1" applyBorder="1" applyAlignment="1">
      <alignment horizontal="left"/>
    </xf>
    <xf numFmtId="14" fontId="18" fillId="0" borderId="5" xfId="1" applyNumberFormat="1" applyFont="1" applyBorder="1" applyAlignment="1">
      <alignment horizontal="left"/>
    </xf>
    <xf numFmtId="0" fontId="19" fillId="0" borderId="5" xfId="0" applyFont="1" applyBorder="1"/>
    <xf numFmtId="0" fontId="19" fillId="0" borderId="4" xfId="2" applyFont="1" applyBorder="1" applyAlignment="1">
      <alignment horizontal="left"/>
    </xf>
    <xf numFmtId="43" fontId="18" fillId="0" borderId="0" xfId="1" applyFont="1"/>
    <xf numFmtId="43" fontId="7" fillId="0" borderId="4" xfId="1" applyFont="1" applyBorder="1"/>
    <xf numFmtId="0" fontId="7" fillId="0" borderId="4" xfId="0" applyFont="1" applyBorder="1"/>
    <xf numFmtId="43" fontId="21" fillId="0" borderId="4" xfId="1" applyFont="1" applyBorder="1"/>
    <xf numFmtId="43" fontId="21" fillId="0" borderId="4" xfId="1" applyFont="1" applyBorder="1" applyAlignment="1">
      <alignment horizontal="right"/>
    </xf>
    <xf numFmtId="43" fontId="15" fillId="5" borderId="4" xfId="1" applyFont="1" applyFill="1" applyBorder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vertical="top" wrapText="1" indent="1"/>
    </xf>
    <xf numFmtId="0" fontId="2" fillId="2" borderId="1" xfId="0" applyFont="1" applyFill="1" applyBorder="1" applyAlignment="1">
      <alignment horizontal="left" vertical="top" wrapText="1" indent="2"/>
    </xf>
    <xf numFmtId="0" fontId="2" fillId="2" borderId="2" xfId="0" applyFont="1" applyFill="1" applyBorder="1" applyAlignment="1">
      <alignment horizontal="left" vertical="top" wrapText="1" indent="2"/>
    </xf>
    <xf numFmtId="0" fontId="2" fillId="2" borderId="1" xfId="0" applyFont="1" applyFill="1" applyBorder="1" applyAlignment="1">
      <alignment horizontal="left" vertical="top" wrapText="1" indent="1"/>
    </xf>
    <xf numFmtId="0" fontId="2" fillId="2" borderId="2" xfId="0" applyFont="1" applyFill="1" applyBorder="1" applyAlignment="1">
      <alignment horizontal="left" vertical="top" wrapText="1" indent="1"/>
    </xf>
    <xf numFmtId="0" fontId="16" fillId="0" borderId="0" xfId="0" applyFont="1" applyAlignment="1">
      <alignment horizontal="center"/>
    </xf>
    <xf numFmtId="0" fontId="16" fillId="0" borderId="0" xfId="2" applyFont="1" applyAlignment="1">
      <alignment horizontal="center"/>
    </xf>
    <xf numFmtId="0" fontId="15" fillId="0" borderId="3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43" fontId="24" fillId="0" borderId="0" xfId="0" applyNumberFormat="1" applyFont="1"/>
    <xf numFmtId="0" fontId="24" fillId="0" borderId="0" xfId="0" applyFont="1" applyAlignment="1">
      <alignment horizontal="left"/>
    </xf>
  </cellXfs>
  <cellStyles count="5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  <cellStyle name="Normal_Hoja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773348</xdr:colOff>
      <xdr:row>0</xdr:row>
      <xdr:rowOff>0</xdr:rowOff>
    </xdr:from>
    <xdr:to>
      <xdr:col>1</xdr:col>
      <xdr:colOff>2743280</xdr:colOff>
      <xdr:row>4</xdr:row>
      <xdr:rowOff>99683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73348" y="0"/>
          <a:ext cx="3158652" cy="1196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0"/>
  <sheetViews>
    <sheetView topLeftCell="A31" workbookViewId="0">
      <selection activeCell="E56" sqref="E56"/>
    </sheetView>
  </sheetViews>
  <sheetFormatPr baseColWidth="10" defaultColWidth="9.33203125" defaultRowHeight="12.75" x14ac:dyDescent="0.2"/>
  <cols>
    <col min="1" max="1" width="4.33203125" customWidth="1"/>
    <col min="2" max="2" width="12.83203125" style="1" customWidth="1"/>
    <col min="3" max="3" width="55.1640625" style="1" customWidth="1"/>
    <col min="4" max="4" width="21" style="1" customWidth="1"/>
    <col min="5" max="5" width="19.33203125" style="1" customWidth="1"/>
  </cols>
  <sheetData>
    <row r="1" spans="2:5" ht="13.5" customHeight="1" x14ac:dyDescent="0.2">
      <c r="B1" s="48" t="s">
        <v>0</v>
      </c>
      <c r="C1" s="46" t="s">
        <v>1</v>
      </c>
      <c r="D1" s="46"/>
      <c r="E1" s="46" t="s">
        <v>2</v>
      </c>
    </row>
    <row r="2" spans="2:5" ht="18" customHeight="1" x14ac:dyDescent="0.2">
      <c r="B2" s="49"/>
      <c r="C2" s="47"/>
      <c r="D2" s="47"/>
      <c r="E2" s="47"/>
    </row>
    <row r="3" spans="2:5" ht="13.5" customHeight="1" x14ac:dyDescent="0.2">
      <c r="B3" s="45" t="s">
        <v>3</v>
      </c>
      <c r="C3" s="45"/>
      <c r="D3" s="2">
        <v>19661848</v>
      </c>
      <c r="E3" s="2"/>
    </row>
    <row r="4" spans="2:5" ht="12" customHeight="1" x14ac:dyDescent="0.2">
      <c r="B4" s="3" t="s">
        <v>4</v>
      </c>
      <c r="C4" s="3" t="s">
        <v>5</v>
      </c>
      <c r="D4" s="4"/>
      <c r="E4" s="4">
        <v>10066848</v>
      </c>
    </row>
    <row r="5" spans="2:5" ht="11.25" customHeight="1" x14ac:dyDescent="0.2">
      <c r="B5" s="3" t="s">
        <v>6</v>
      </c>
      <c r="C5" s="3" t="s">
        <v>7</v>
      </c>
      <c r="D5" s="4"/>
      <c r="E5" s="4">
        <v>984000</v>
      </c>
    </row>
    <row r="6" spans="2:5" ht="12" customHeight="1" x14ac:dyDescent="0.2">
      <c r="B6" s="3" t="s">
        <v>8</v>
      </c>
      <c r="C6" s="3" t="s">
        <v>9</v>
      </c>
      <c r="D6" s="4"/>
      <c r="E6" s="4">
        <v>900000</v>
      </c>
    </row>
    <row r="7" spans="2:5" ht="12" customHeight="1" x14ac:dyDescent="0.2">
      <c r="B7" s="3" t="s">
        <v>10</v>
      </c>
      <c r="C7" s="3" t="s">
        <v>11</v>
      </c>
      <c r="D7" s="4"/>
      <c r="E7" s="4">
        <v>500000</v>
      </c>
    </row>
    <row r="8" spans="2:5" ht="12" customHeight="1" x14ac:dyDescent="0.2">
      <c r="B8" s="3" t="s">
        <v>12</v>
      </c>
      <c r="C8" s="3" t="s">
        <v>13</v>
      </c>
      <c r="D8" s="4"/>
      <c r="E8" s="4">
        <v>5000</v>
      </c>
    </row>
    <row r="9" spans="2:5" ht="12" customHeight="1" x14ac:dyDescent="0.2">
      <c r="B9" s="3" t="s">
        <v>14</v>
      </c>
      <c r="C9" s="3" t="s">
        <v>15</v>
      </c>
      <c r="D9" s="4"/>
      <c r="E9" s="4">
        <v>150000</v>
      </c>
    </row>
    <row r="10" spans="2:5" ht="12" customHeight="1" x14ac:dyDescent="0.2">
      <c r="B10" s="3" t="s">
        <v>16</v>
      </c>
      <c r="C10" s="3" t="s">
        <v>17</v>
      </c>
      <c r="D10" s="4"/>
      <c r="E10" s="4">
        <v>387000</v>
      </c>
    </row>
    <row r="11" spans="2:5" ht="12" customHeight="1" x14ac:dyDescent="0.2">
      <c r="B11" s="3" t="s">
        <v>19</v>
      </c>
      <c r="C11" s="3" t="s">
        <v>18</v>
      </c>
      <c r="D11" s="4"/>
      <c r="E11" s="4">
        <v>675000</v>
      </c>
    </row>
    <row r="12" spans="2:5" ht="12" customHeight="1" x14ac:dyDescent="0.2">
      <c r="B12" s="3" t="s">
        <v>21</v>
      </c>
      <c r="C12" s="3" t="s">
        <v>20</v>
      </c>
      <c r="D12" s="4"/>
      <c r="E12" s="4">
        <v>675000</v>
      </c>
    </row>
    <row r="13" spans="2:5" ht="12" customHeight="1" x14ac:dyDescent="0.2">
      <c r="B13" s="3" t="s">
        <v>23</v>
      </c>
      <c r="C13" s="3" t="s">
        <v>22</v>
      </c>
      <c r="D13" s="4"/>
      <c r="E13" s="4">
        <v>95000</v>
      </c>
    </row>
    <row r="14" spans="2:5" ht="12" customHeight="1" x14ac:dyDescent="0.2">
      <c r="B14" s="3" t="s">
        <v>25</v>
      </c>
      <c r="C14" s="3" t="s">
        <v>24</v>
      </c>
      <c r="D14" s="4"/>
      <c r="E14" s="4">
        <v>350000</v>
      </c>
    </row>
    <row r="15" spans="2:5" ht="12" customHeight="1" x14ac:dyDescent="0.2">
      <c r="B15" s="3" t="s">
        <v>27</v>
      </c>
      <c r="C15" s="3" t="s">
        <v>26</v>
      </c>
      <c r="D15" s="4"/>
      <c r="E15" s="4">
        <v>200000</v>
      </c>
    </row>
    <row r="16" spans="2:5" ht="12" customHeight="1" x14ac:dyDescent="0.2">
      <c r="B16" s="3" t="s">
        <v>28</v>
      </c>
      <c r="C16" s="3" t="s">
        <v>29</v>
      </c>
      <c r="D16" s="4"/>
      <c r="E16" s="4">
        <v>300000</v>
      </c>
    </row>
    <row r="17" spans="2:5" ht="11.25" customHeight="1" x14ac:dyDescent="0.2">
      <c r="B17" s="3" t="s">
        <v>31</v>
      </c>
      <c r="C17" s="3" t="s">
        <v>30</v>
      </c>
      <c r="D17" s="4"/>
      <c r="E17" s="4">
        <v>33000</v>
      </c>
    </row>
    <row r="18" spans="2:5" ht="12" customHeight="1" x14ac:dyDescent="0.2">
      <c r="B18" s="3" t="s">
        <v>33</v>
      </c>
      <c r="C18" s="3" t="s">
        <v>32</v>
      </c>
      <c r="D18" s="4"/>
      <c r="E18" s="4">
        <v>18000</v>
      </c>
    </row>
    <row r="19" spans="2:5" ht="12" customHeight="1" x14ac:dyDescent="0.2">
      <c r="B19" s="3" t="s">
        <v>35</v>
      </c>
      <c r="C19" s="3" t="s">
        <v>34</v>
      </c>
      <c r="D19" s="4"/>
      <c r="E19" s="4">
        <v>145000</v>
      </c>
    </row>
    <row r="20" spans="2:5" ht="12" customHeight="1" x14ac:dyDescent="0.2">
      <c r="B20" s="3" t="s">
        <v>37</v>
      </c>
      <c r="C20" s="3" t="s">
        <v>36</v>
      </c>
      <c r="D20" s="4"/>
      <c r="E20" s="4">
        <v>70000</v>
      </c>
    </row>
    <row r="21" spans="2:5" ht="12" customHeight="1" x14ac:dyDescent="0.2">
      <c r="B21" s="3" t="s">
        <v>38</v>
      </c>
      <c r="C21" s="3" t="s">
        <v>39</v>
      </c>
      <c r="D21" s="4"/>
      <c r="E21" s="4">
        <v>162000</v>
      </c>
    </row>
    <row r="22" spans="2:5" ht="12" customHeight="1" x14ac:dyDescent="0.2">
      <c r="B22" s="3" t="s">
        <v>40</v>
      </c>
      <c r="C22" s="3" t="s">
        <v>41</v>
      </c>
      <c r="D22" s="4"/>
      <c r="E22" s="4">
        <v>205000</v>
      </c>
    </row>
    <row r="23" spans="2:5" ht="15.75" customHeight="1" x14ac:dyDescent="0.2">
      <c r="B23" s="3" t="s">
        <v>42</v>
      </c>
      <c r="C23" s="3" t="s">
        <v>87</v>
      </c>
      <c r="D23" s="4"/>
      <c r="E23" s="4">
        <v>25000</v>
      </c>
    </row>
    <row r="24" spans="2:5" ht="12.75" customHeight="1" x14ac:dyDescent="0.2">
      <c r="B24" s="3" t="s">
        <v>43</v>
      </c>
      <c r="C24" s="3" t="s">
        <v>44</v>
      </c>
      <c r="D24" s="4"/>
      <c r="E24" s="4">
        <v>84000</v>
      </c>
    </row>
    <row r="25" spans="2:5" ht="12" customHeight="1" x14ac:dyDescent="0.2">
      <c r="B25" s="3" t="s">
        <v>46</v>
      </c>
      <c r="C25" s="3" t="s">
        <v>45</v>
      </c>
      <c r="D25" s="4"/>
      <c r="E25" s="4">
        <v>20000</v>
      </c>
    </row>
    <row r="26" spans="2:5" ht="12.75" customHeight="1" x14ac:dyDescent="0.2">
      <c r="B26" s="3" t="s">
        <v>47</v>
      </c>
      <c r="C26" s="3" t="s">
        <v>48</v>
      </c>
      <c r="D26" s="4"/>
      <c r="E26" s="4">
        <v>50000</v>
      </c>
    </row>
    <row r="27" spans="2:5" ht="12" customHeight="1" x14ac:dyDescent="0.2">
      <c r="B27" s="3" t="s">
        <v>49</v>
      </c>
      <c r="C27" s="3" t="s">
        <v>50</v>
      </c>
      <c r="D27" s="4"/>
      <c r="E27" s="4">
        <v>50000</v>
      </c>
    </row>
    <row r="28" spans="2:5" ht="12" customHeight="1" x14ac:dyDescent="0.2">
      <c r="B28" s="3" t="s">
        <v>51</v>
      </c>
      <c r="C28" s="3" t="s">
        <v>52</v>
      </c>
      <c r="D28" s="4"/>
      <c r="E28" s="4">
        <v>250000</v>
      </c>
    </row>
    <row r="29" spans="2:5" ht="12.75" customHeight="1" x14ac:dyDescent="0.2">
      <c r="B29" s="3" t="s">
        <v>54</v>
      </c>
      <c r="C29" s="3" t="s">
        <v>53</v>
      </c>
      <c r="D29" s="4"/>
      <c r="E29" s="4">
        <v>200000</v>
      </c>
    </row>
    <row r="30" spans="2:5" ht="12" customHeight="1" x14ac:dyDescent="0.2">
      <c r="B30" s="3" t="s">
        <v>56</v>
      </c>
      <c r="C30" s="3" t="s">
        <v>55</v>
      </c>
      <c r="D30" s="4"/>
      <c r="E30" s="4">
        <v>25000</v>
      </c>
    </row>
    <row r="31" spans="2:5" ht="12" customHeight="1" x14ac:dyDescent="0.2">
      <c r="B31" s="3" t="s">
        <v>58</v>
      </c>
      <c r="C31" s="3" t="s">
        <v>57</v>
      </c>
      <c r="D31" s="4"/>
      <c r="E31" s="4">
        <v>25000</v>
      </c>
    </row>
    <row r="32" spans="2:5" ht="15" customHeight="1" x14ac:dyDescent="0.2">
      <c r="B32" s="3" t="s">
        <v>60</v>
      </c>
      <c r="C32" s="3" t="s">
        <v>59</v>
      </c>
      <c r="D32" s="4"/>
      <c r="E32" s="4">
        <v>50000</v>
      </c>
    </row>
    <row r="33" spans="2:5" ht="12" customHeight="1" x14ac:dyDescent="0.2">
      <c r="B33" s="3" t="s">
        <v>62</v>
      </c>
      <c r="C33" s="3" t="s">
        <v>61</v>
      </c>
      <c r="D33" s="4"/>
      <c r="E33" s="4">
        <v>30000</v>
      </c>
    </row>
    <row r="34" spans="2:5" ht="12" customHeight="1" x14ac:dyDescent="0.2">
      <c r="B34" s="3" t="s">
        <v>63</v>
      </c>
      <c r="C34" s="3" t="s">
        <v>64</v>
      </c>
      <c r="D34" s="4"/>
      <c r="E34" s="4">
        <v>120000</v>
      </c>
    </row>
    <row r="35" spans="2:5" ht="12" customHeight="1" x14ac:dyDescent="0.2">
      <c r="B35" s="3" t="s">
        <v>65</v>
      </c>
      <c r="C35" s="3" t="s">
        <v>66</v>
      </c>
      <c r="D35" s="4"/>
      <c r="E35" s="17">
        <v>840000</v>
      </c>
    </row>
    <row r="36" spans="2:5" ht="12" customHeight="1" x14ac:dyDescent="0.2">
      <c r="B36" s="3" t="s">
        <v>67</v>
      </c>
      <c r="C36" s="3" t="s">
        <v>68</v>
      </c>
      <c r="D36" s="4"/>
      <c r="E36" s="17">
        <v>720000</v>
      </c>
    </row>
    <row r="37" spans="2:5" ht="12" customHeight="1" x14ac:dyDescent="0.2">
      <c r="B37" s="3" t="s">
        <v>69</v>
      </c>
      <c r="C37" s="3" t="s">
        <v>70</v>
      </c>
      <c r="D37" s="4"/>
      <c r="E37" s="4">
        <v>550000</v>
      </c>
    </row>
    <row r="38" spans="2:5" ht="12" customHeight="1" x14ac:dyDescent="0.2">
      <c r="B38" s="3" t="s">
        <v>71</v>
      </c>
      <c r="C38" s="3" t="s">
        <v>72</v>
      </c>
      <c r="D38" s="4"/>
      <c r="E38" s="4">
        <v>100000</v>
      </c>
    </row>
    <row r="39" spans="2:5" ht="12" customHeight="1" x14ac:dyDescent="0.2">
      <c r="B39" s="3" t="s">
        <v>73</v>
      </c>
      <c r="C39" s="3" t="s">
        <v>74</v>
      </c>
      <c r="D39" s="4"/>
      <c r="E39" s="4">
        <v>25000</v>
      </c>
    </row>
    <row r="40" spans="2:5" ht="12" customHeight="1" x14ac:dyDescent="0.2">
      <c r="B40" s="3" t="s">
        <v>76</v>
      </c>
      <c r="C40" s="3" t="s">
        <v>75</v>
      </c>
      <c r="D40" s="4"/>
      <c r="E40" s="4">
        <v>85000</v>
      </c>
    </row>
    <row r="41" spans="2:5" ht="12" customHeight="1" x14ac:dyDescent="0.2">
      <c r="B41" s="3" t="s">
        <v>77</v>
      </c>
      <c r="C41" s="3" t="s">
        <v>78</v>
      </c>
      <c r="D41" s="4"/>
      <c r="E41" s="4">
        <v>60000</v>
      </c>
    </row>
    <row r="42" spans="2:5" ht="12" customHeight="1" x14ac:dyDescent="0.2">
      <c r="B42" s="3" t="s">
        <v>79</v>
      </c>
      <c r="C42" s="3" t="s">
        <v>80</v>
      </c>
      <c r="D42" s="4"/>
      <c r="E42" s="4">
        <v>60000</v>
      </c>
    </row>
    <row r="43" spans="2:5" ht="12" customHeight="1" x14ac:dyDescent="0.2">
      <c r="B43" s="3" t="s">
        <v>81</v>
      </c>
      <c r="C43" s="3" t="s">
        <v>82</v>
      </c>
      <c r="D43" s="4"/>
      <c r="E43" s="4">
        <v>22000</v>
      </c>
    </row>
    <row r="44" spans="2:5" ht="12" customHeight="1" x14ac:dyDescent="0.2">
      <c r="B44" s="3" t="s">
        <v>84</v>
      </c>
      <c r="C44" s="3" t="s">
        <v>83</v>
      </c>
      <c r="D44" s="4"/>
      <c r="E44" s="4">
        <v>200000</v>
      </c>
    </row>
    <row r="45" spans="2:5" ht="12" customHeight="1" x14ac:dyDescent="0.2">
      <c r="B45" s="3" t="s">
        <v>86</v>
      </c>
      <c r="C45" s="3" t="s">
        <v>85</v>
      </c>
      <c r="D45" s="4"/>
      <c r="E45" s="4">
        <v>150000</v>
      </c>
    </row>
    <row r="48" spans="2:5" s="9" customFormat="1" x14ac:dyDescent="0.2">
      <c r="B48" s="6"/>
      <c r="C48" s="6"/>
      <c r="D48" s="7"/>
      <c r="E48" s="8">
        <f>SUM(E4:E47)</f>
        <v>19661848</v>
      </c>
    </row>
    <row r="49" spans="3:6" x14ac:dyDescent="0.2">
      <c r="F49" s="16"/>
    </row>
    <row r="50" spans="3:6" x14ac:dyDescent="0.2">
      <c r="E50" s="5"/>
    </row>
    <row r="58" spans="3:6" x14ac:dyDescent="0.2">
      <c r="C58" s="19"/>
    </row>
    <row r="59" spans="3:6" x14ac:dyDescent="0.2">
      <c r="C59" s="19"/>
    </row>
    <row r="60" spans="3:6" x14ac:dyDescent="0.2">
      <c r="C60" s="19"/>
    </row>
  </sheetData>
  <mergeCells count="5">
    <mergeCell ref="B3:C3"/>
    <mergeCell ref="D1:D2"/>
    <mergeCell ref="B1:B2"/>
    <mergeCell ref="C1:C2"/>
    <mergeCell ref="E1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6"/>
  <sheetViews>
    <sheetView tabSelected="1" topLeftCell="A61" workbookViewId="0">
      <selection activeCell="A2" sqref="A2:P2"/>
    </sheetView>
  </sheetViews>
  <sheetFormatPr baseColWidth="10" defaultColWidth="14.1640625" defaultRowHeight="12" x14ac:dyDescent="0.2"/>
  <cols>
    <col min="1" max="1" width="17.33203125" style="10" customWidth="1"/>
    <col min="2" max="2" width="45.5" style="15" customWidth="1"/>
    <col min="3" max="3" width="17" style="10" customWidth="1"/>
    <col min="4" max="4" width="22" style="10" customWidth="1"/>
    <col min="5" max="5" width="14.5" style="12" bestFit="1" customWidth="1"/>
    <col min="6" max="14" width="14.1640625" style="10"/>
    <col min="15" max="15" width="14.5" style="10" bestFit="1" customWidth="1"/>
    <col min="16" max="16384" width="14.1640625" style="10"/>
  </cols>
  <sheetData>
    <row r="1" spans="1:16" ht="21" x14ac:dyDescent="0.35">
      <c r="A1" s="50"/>
      <c r="B1" s="50"/>
      <c r="C1" s="50"/>
      <c r="D1" s="50"/>
    </row>
    <row r="2" spans="1:16" ht="23.25" x14ac:dyDescent="0.35">
      <c r="A2" s="53" t="s">
        <v>152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6" ht="21" x14ac:dyDescent="0.35">
      <c r="A3" s="54" t="s">
        <v>170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</row>
    <row r="4" spans="1:16" ht="21" x14ac:dyDescent="0.35">
      <c r="A4" s="51"/>
      <c r="B4" s="51"/>
      <c r="C4" s="51"/>
      <c r="D4" s="51"/>
    </row>
    <row r="5" spans="1:16" ht="15.75" x14ac:dyDescent="0.25">
      <c r="A5" s="52"/>
      <c r="B5" s="52"/>
      <c r="C5" s="52"/>
      <c r="D5" s="52"/>
    </row>
    <row r="6" spans="1:16" ht="15.75" x14ac:dyDescent="0.25">
      <c r="A6" s="20"/>
      <c r="B6" s="20" t="s">
        <v>153</v>
      </c>
      <c r="C6" s="20"/>
      <c r="D6" s="33">
        <v>27303900</v>
      </c>
    </row>
    <row r="7" spans="1:16" s="30" customFormat="1" ht="15.75" x14ac:dyDescent="0.25">
      <c r="A7" s="29" t="s">
        <v>88</v>
      </c>
      <c r="B7" s="29" t="s">
        <v>89</v>
      </c>
      <c r="C7" s="29" t="s">
        <v>150</v>
      </c>
      <c r="D7" s="29"/>
      <c r="E7" s="38"/>
    </row>
    <row r="8" spans="1:16" s="30" customFormat="1" ht="15.75" x14ac:dyDescent="0.25">
      <c r="A8" s="29"/>
      <c r="B8" s="31"/>
      <c r="C8" s="29" t="s">
        <v>151</v>
      </c>
      <c r="D8" s="29"/>
      <c r="E8" s="29" t="s">
        <v>154</v>
      </c>
      <c r="F8" s="29" t="s">
        <v>155</v>
      </c>
      <c r="G8" s="29" t="s">
        <v>156</v>
      </c>
      <c r="H8" s="29" t="s">
        <v>157</v>
      </c>
      <c r="I8" s="29" t="s">
        <v>158</v>
      </c>
      <c r="J8" s="29" t="s">
        <v>159</v>
      </c>
      <c r="K8" s="29" t="s">
        <v>160</v>
      </c>
      <c r="L8" s="29" t="s">
        <v>161</v>
      </c>
      <c r="M8" s="29" t="s">
        <v>162</v>
      </c>
      <c r="N8" s="29" t="s">
        <v>163</v>
      </c>
      <c r="O8" s="29" t="s">
        <v>164</v>
      </c>
      <c r="P8" s="29" t="s">
        <v>165</v>
      </c>
    </row>
    <row r="9" spans="1:16" x14ac:dyDescent="0.2">
      <c r="A9" s="11"/>
      <c r="B9" s="18"/>
      <c r="C9" s="11"/>
      <c r="D9" s="11"/>
      <c r="E9" s="39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6" ht="15.75" x14ac:dyDescent="0.25">
      <c r="A10" s="34" t="s">
        <v>4</v>
      </c>
      <c r="B10" s="21" t="s">
        <v>90</v>
      </c>
      <c r="C10" s="22">
        <f>+D10/12</f>
        <v>1210000</v>
      </c>
      <c r="D10" s="22">
        <f>1200000*12+120000</f>
        <v>14520000</v>
      </c>
      <c r="E10" s="39">
        <v>1210000</v>
      </c>
      <c r="F10" s="39">
        <v>1210000</v>
      </c>
      <c r="G10" s="39">
        <v>1210000</v>
      </c>
      <c r="H10" s="39">
        <v>1210000</v>
      </c>
      <c r="I10" s="39">
        <v>1210000</v>
      </c>
      <c r="J10" s="39">
        <v>1210000</v>
      </c>
      <c r="K10" s="39">
        <v>1210000</v>
      </c>
      <c r="L10" s="39">
        <v>1210000</v>
      </c>
      <c r="M10" s="39">
        <v>1210000</v>
      </c>
      <c r="N10" s="39">
        <v>1210000</v>
      </c>
      <c r="O10" s="39">
        <v>1210000</v>
      </c>
      <c r="P10" s="39">
        <v>1210000</v>
      </c>
    </row>
    <row r="11" spans="1:16" ht="15.75" x14ac:dyDescent="0.25">
      <c r="A11" s="34" t="s">
        <v>6</v>
      </c>
      <c r="B11" s="21" t="s">
        <v>7</v>
      </c>
      <c r="C11" s="22">
        <f t="shared" ref="C11:C56" si="0">+D11/12</f>
        <v>100000</v>
      </c>
      <c r="D11" s="23">
        <f>1224000-120000+96000</f>
        <v>1200000</v>
      </c>
      <c r="E11" s="39">
        <v>100000</v>
      </c>
      <c r="F11" s="39">
        <v>100000</v>
      </c>
      <c r="G11" s="39">
        <v>100000</v>
      </c>
      <c r="H11" s="39">
        <v>100000</v>
      </c>
      <c r="I11" s="39">
        <v>100000</v>
      </c>
      <c r="J11" s="39">
        <v>100000</v>
      </c>
      <c r="K11" s="39">
        <v>100000</v>
      </c>
      <c r="L11" s="39">
        <v>100000</v>
      </c>
      <c r="M11" s="39">
        <v>100000</v>
      </c>
      <c r="N11" s="39">
        <v>100000</v>
      </c>
      <c r="O11" s="39">
        <v>100000</v>
      </c>
      <c r="P11" s="39">
        <v>100000</v>
      </c>
    </row>
    <row r="12" spans="1:16" ht="15.75" x14ac:dyDescent="0.25">
      <c r="A12" s="24" t="s">
        <v>124</v>
      </c>
      <c r="B12" s="37" t="s">
        <v>138</v>
      </c>
      <c r="C12" s="22">
        <f t="shared" si="0"/>
        <v>140000</v>
      </c>
      <c r="D12" s="23">
        <f>140000*12</f>
        <v>1680000</v>
      </c>
      <c r="E12" s="39">
        <v>140000</v>
      </c>
      <c r="F12" s="39">
        <v>140000</v>
      </c>
      <c r="G12" s="39">
        <v>140000</v>
      </c>
      <c r="H12" s="39">
        <v>140000</v>
      </c>
      <c r="I12" s="39">
        <v>140000</v>
      </c>
      <c r="J12" s="39">
        <v>140000</v>
      </c>
      <c r="K12" s="39">
        <v>140000</v>
      </c>
      <c r="L12" s="39">
        <v>140000</v>
      </c>
      <c r="M12" s="39">
        <v>140000</v>
      </c>
      <c r="N12" s="39">
        <v>140000</v>
      </c>
      <c r="O12" s="39">
        <v>140000</v>
      </c>
      <c r="P12" s="39">
        <v>140000</v>
      </c>
    </row>
    <row r="13" spans="1:16" ht="15.75" x14ac:dyDescent="0.25">
      <c r="A13" s="34" t="s">
        <v>8</v>
      </c>
      <c r="B13" s="21" t="s">
        <v>91</v>
      </c>
      <c r="C13" s="22"/>
      <c r="D13" s="23">
        <v>1350000</v>
      </c>
      <c r="E13" s="39"/>
      <c r="F13" s="40"/>
      <c r="G13" s="40"/>
      <c r="H13" s="40"/>
      <c r="I13" s="40"/>
      <c r="J13" s="40"/>
      <c r="K13" s="40"/>
      <c r="L13" s="40"/>
      <c r="M13" s="40"/>
      <c r="N13" s="40"/>
      <c r="O13" s="39">
        <v>1350000</v>
      </c>
      <c r="P13" s="40"/>
    </row>
    <row r="14" spans="1:16" ht="15.75" x14ac:dyDescent="0.25">
      <c r="A14" s="34" t="s">
        <v>10</v>
      </c>
      <c r="B14" s="21" t="s">
        <v>139</v>
      </c>
      <c r="C14" s="22"/>
      <c r="D14" s="23">
        <v>250000</v>
      </c>
      <c r="E14" s="39">
        <v>250000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</row>
    <row r="15" spans="1:16" ht="15.75" x14ac:dyDescent="0.25">
      <c r="A15" s="34" t="s">
        <v>126</v>
      </c>
      <c r="B15" s="21" t="s">
        <v>140</v>
      </c>
      <c r="C15" s="22"/>
      <c r="D15" s="23">
        <v>150000</v>
      </c>
      <c r="E15" s="39">
        <v>150000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</row>
    <row r="16" spans="1:16" ht="15.75" x14ac:dyDescent="0.25">
      <c r="A16" s="34" t="s">
        <v>14</v>
      </c>
      <c r="B16" s="21" t="s">
        <v>92</v>
      </c>
      <c r="C16" s="22"/>
      <c r="D16" s="23">
        <v>175000</v>
      </c>
      <c r="E16" s="39"/>
      <c r="F16" s="40"/>
      <c r="G16" s="40"/>
      <c r="H16" s="39">
        <v>175000</v>
      </c>
      <c r="I16" s="40"/>
      <c r="J16" s="40"/>
      <c r="K16" s="40"/>
      <c r="L16" s="40"/>
      <c r="M16" s="40"/>
      <c r="N16" s="40"/>
      <c r="O16" s="40"/>
      <c r="P16" s="40"/>
    </row>
    <row r="17" spans="1:16" ht="15.75" x14ac:dyDescent="0.25">
      <c r="A17" s="34" t="s">
        <v>16</v>
      </c>
      <c r="B17" s="21" t="s">
        <v>93</v>
      </c>
      <c r="C17" s="22">
        <f t="shared" si="0"/>
        <v>32250</v>
      </c>
      <c r="D17" s="23">
        <v>387000</v>
      </c>
      <c r="E17" s="39">
        <v>32250</v>
      </c>
      <c r="F17" s="39">
        <v>32250</v>
      </c>
      <c r="G17" s="39">
        <v>32250</v>
      </c>
      <c r="H17" s="39">
        <v>32250</v>
      </c>
      <c r="I17" s="39">
        <v>32250</v>
      </c>
      <c r="J17" s="39">
        <v>32250</v>
      </c>
      <c r="K17" s="39">
        <v>32250</v>
      </c>
      <c r="L17" s="39">
        <v>32250</v>
      </c>
      <c r="M17" s="39">
        <v>32250</v>
      </c>
      <c r="N17" s="39">
        <v>32250</v>
      </c>
      <c r="O17" s="39">
        <v>32250</v>
      </c>
      <c r="P17" s="39">
        <v>32250</v>
      </c>
    </row>
    <row r="18" spans="1:16" ht="15.75" x14ac:dyDescent="0.25">
      <c r="A18" s="34" t="s">
        <v>19</v>
      </c>
      <c r="B18" s="21" t="s">
        <v>147</v>
      </c>
      <c r="C18" s="22">
        <f t="shared" si="0"/>
        <v>62000</v>
      </c>
      <c r="D18" s="23">
        <f>62000*12</f>
        <v>744000</v>
      </c>
      <c r="E18" s="39">
        <v>62000</v>
      </c>
      <c r="F18" s="39">
        <v>62000</v>
      </c>
      <c r="G18" s="39">
        <v>62000</v>
      </c>
      <c r="H18" s="39">
        <v>62000</v>
      </c>
      <c r="I18" s="39">
        <v>62000</v>
      </c>
      <c r="J18" s="39">
        <v>62000</v>
      </c>
      <c r="K18" s="39">
        <v>62000</v>
      </c>
      <c r="L18" s="39">
        <v>62000</v>
      </c>
      <c r="M18" s="39">
        <v>62000</v>
      </c>
      <c r="N18" s="39">
        <v>62000</v>
      </c>
      <c r="O18" s="39">
        <v>62000</v>
      </c>
      <c r="P18" s="39">
        <v>62000</v>
      </c>
    </row>
    <row r="19" spans="1:16" ht="15.75" x14ac:dyDescent="0.25">
      <c r="A19" s="34" t="s">
        <v>21</v>
      </c>
      <c r="B19" s="21" t="s">
        <v>148</v>
      </c>
      <c r="C19" s="22">
        <f t="shared" si="0"/>
        <v>65000</v>
      </c>
      <c r="D19" s="23">
        <f>65000*12</f>
        <v>780000</v>
      </c>
      <c r="E19" s="39">
        <v>65000</v>
      </c>
      <c r="F19" s="39">
        <v>65000</v>
      </c>
      <c r="G19" s="39">
        <v>65000</v>
      </c>
      <c r="H19" s="39">
        <v>65000</v>
      </c>
      <c r="I19" s="39">
        <v>65000</v>
      </c>
      <c r="J19" s="39">
        <v>65000</v>
      </c>
      <c r="K19" s="39">
        <v>65000</v>
      </c>
      <c r="L19" s="39">
        <v>65000</v>
      </c>
      <c r="M19" s="39">
        <v>65000</v>
      </c>
      <c r="N19" s="39">
        <v>65000</v>
      </c>
      <c r="O19" s="39">
        <v>65000</v>
      </c>
      <c r="P19" s="39">
        <v>65000</v>
      </c>
    </row>
    <row r="20" spans="1:16" ht="15.75" x14ac:dyDescent="0.25">
      <c r="A20" s="34" t="s">
        <v>23</v>
      </c>
      <c r="B20" s="21" t="s">
        <v>125</v>
      </c>
      <c r="C20" s="22">
        <f t="shared" si="0"/>
        <v>11000</v>
      </c>
      <c r="D20" s="23">
        <f>11000*12</f>
        <v>132000</v>
      </c>
      <c r="E20" s="39">
        <v>11000</v>
      </c>
      <c r="F20" s="39">
        <v>11000</v>
      </c>
      <c r="G20" s="39">
        <v>11000</v>
      </c>
      <c r="H20" s="39">
        <v>11000</v>
      </c>
      <c r="I20" s="39">
        <v>11000</v>
      </c>
      <c r="J20" s="39">
        <v>11000</v>
      </c>
      <c r="K20" s="39">
        <v>11000</v>
      </c>
      <c r="L20" s="39">
        <v>11000</v>
      </c>
      <c r="M20" s="39">
        <v>11000</v>
      </c>
      <c r="N20" s="39">
        <v>11000</v>
      </c>
      <c r="O20" s="39">
        <v>11000</v>
      </c>
      <c r="P20" s="39">
        <v>11000</v>
      </c>
    </row>
    <row r="21" spans="1:16" ht="15.75" x14ac:dyDescent="0.25">
      <c r="A21" s="35" t="s">
        <v>25</v>
      </c>
      <c r="B21" s="26" t="s">
        <v>149</v>
      </c>
      <c r="C21" s="22">
        <f t="shared" si="0"/>
        <v>16000</v>
      </c>
      <c r="D21" s="23">
        <f>16000*12</f>
        <v>192000</v>
      </c>
      <c r="E21" s="39">
        <v>16000</v>
      </c>
      <c r="F21" s="39">
        <v>16000</v>
      </c>
      <c r="G21" s="39">
        <v>16000</v>
      </c>
      <c r="H21" s="39">
        <v>16000</v>
      </c>
      <c r="I21" s="39">
        <v>16000</v>
      </c>
      <c r="J21" s="39">
        <v>16000</v>
      </c>
      <c r="K21" s="39">
        <v>16000</v>
      </c>
      <c r="L21" s="39">
        <v>16000</v>
      </c>
      <c r="M21" s="39">
        <v>16000</v>
      </c>
      <c r="N21" s="39">
        <v>16000</v>
      </c>
      <c r="O21" s="39">
        <v>16000</v>
      </c>
      <c r="P21" s="39">
        <v>16000</v>
      </c>
    </row>
    <row r="22" spans="1:16" ht="15.75" x14ac:dyDescent="0.25">
      <c r="A22" s="35" t="s">
        <v>27</v>
      </c>
      <c r="B22" s="26" t="s">
        <v>141</v>
      </c>
      <c r="C22" s="22">
        <f t="shared" si="0"/>
        <v>31333.333333333332</v>
      </c>
      <c r="D22" s="23">
        <f>28000*12+40000</f>
        <v>376000</v>
      </c>
      <c r="E22" s="39">
        <v>31333.33</v>
      </c>
      <c r="F22" s="39">
        <v>31333.33</v>
      </c>
      <c r="G22" s="39">
        <v>31333.33</v>
      </c>
      <c r="H22" s="39">
        <v>31333.33</v>
      </c>
      <c r="I22" s="39">
        <v>31333.33</v>
      </c>
      <c r="J22" s="39">
        <v>31333.33</v>
      </c>
      <c r="K22" s="39">
        <v>31333.33</v>
      </c>
      <c r="L22" s="39">
        <v>31333.33</v>
      </c>
      <c r="M22" s="39">
        <v>31333.33</v>
      </c>
      <c r="N22" s="39">
        <v>31333.33</v>
      </c>
      <c r="O22" s="39">
        <v>31333.33</v>
      </c>
      <c r="P22" s="39">
        <v>31333.33</v>
      </c>
    </row>
    <row r="23" spans="1:16" s="13" customFormat="1" ht="15.75" x14ac:dyDescent="0.25">
      <c r="A23" s="35" t="s">
        <v>28</v>
      </c>
      <c r="B23" s="26" t="s">
        <v>94</v>
      </c>
      <c r="C23" s="22">
        <f t="shared" si="0"/>
        <v>26000</v>
      </c>
      <c r="D23" s="23">
        <f>26000*12</f>
        <v>312000</v>
      </c>
      <c r="E23" s="41">
        <v>26000</v>
      </c>
      <c r="F23" s="41">
        <v>26000</v>
      </c>
      <c r="G23" s="41">
        <v>26000</v>
      </c>
      <c r="H23" s="41">
        <v>26000</v>
      </c>
      <c r="I23" s="41">
        <v>26000</v>
      </c>
      <c r="J23" s="41">
        <v>26000</v>
      </c>
      <c r="K23" s="41">
        <v>26000</v>
      </c>
      <c r="L23" s="41">
        <v>26000</v>
      </c>
      <c r="M23" s="41">
        <v>26000</v>
      </c>
      <c r="N23" s="41">
        <v>26000</v>
      </c>
      <c r="O23" s="41">
        <v>26000</v>
      </c>
      <c r="P23" s="41">
        <v>26000</v>
      </c>
    </row>
    <row r="24" spans="1:16" ht="15.75" x14ac:dyDescent="0.25">
      <c r="A24" s="35" t="s">
        <v>31</v>
      </c>
      <c r="B24" s="26" t="s">
        <v>95</v>
      </c>
      <c r="C24" s="22">
        <f t="shared" si="0"/>
        <v>16666.666666666668</v>
      </c>
      <c r="D24" s="23">
        <v>200000</v>
      </c>
      <c r="E24" s="39">
        <v>16666.669999999998</v>
      </c>
      <c r="F24" s="39">
        <v>16666.669999999998</v>
      </c>
      <c r="G24" s="39">
        <v>16666.669999999998</v>
      </c>
      <c r="H24" s="39">
        <v>16666.669999999998</v>
      </c>
      <c r="I24" s="39">
        <v>16666.669999999998</v>
      </c>
      <c r="J24" s="39">
        <v>16666.669999999998</v>
      </c>
      <c r="K24" s="39">
        <v>16666.669999999998</v>
      </c>
      <c r="L24" s="39">
        <v>16666.669999999998</v>
      </c>
      <c r="M24" s="39">
        <v>16666.669999999998</v>
      </c>
      <c r="N24" s="39">
        <v>16666.669999999998</v>
      </c>
      <c r="O24" s="39">
        <v>16666.669999999998</v>
      </c>
      <c r="P24" s="39">
        <v>16666.669999999998</v>
      </c>
    </row>
    <row r="25" spans="1:16" ht="15.75" x14ac:dyDescent="0.25">
      <c r="A25" s="35" t="s">
        <v>35</v>
      </c>
      <c r="B25" s="26" t="s">
        <v>96</v>
      </c>
      <c r="C25" s="22">
        <f t="shared" si="0"/>
        <v>18750</v>
      </c>
      <c r="D25" s="23">
        <v>225000</v>
      </c>
      <c r="E25" s="39">
        <v>18750</v>
      </c>
      <c r="F25" s="39">
        <v>18750</v>
      </c>
      <c r="G25" s="39">
        <v>18750</v>
      </c>
      <c r="H25" s="39">
        <v>18750</v>
      </c>
      <c r="I25" s="39">
        <v>18750</v>
      </c>
      <c r="J25" s="39">
        <v>18750</v>
      </c>
      <c r="K25" s="39">
        <v>18750</v>
      </c>
      <c r="L25" s="39">
        <v>18750</v>
      </c>
      <c r="M25" s="39">
        <v>18750</v>
      </c>
      <c r="N25" s="39">
        <v>18750</v>
      </c>
      <c r="O25" s="39">
        <v>18750</v>
      </c>
      <c r="P25" s="39">
        <v>18750</v>
      </c>
    </row>
    <row r="26" spans="1:16" ht="15.75" x14ac:dyDescent="0.25">
      <c r="A26" s="35" t="s">
        <v>132</v>
      </c>
      <c r="B26" s="26" t="s">
        <v>142</v>
      </c>
      <c r="C26" s="22"/>
      <c r="D26" s="23">
        <v>40000</v>
      </c>
      <c r="E26" s="39">
        <v>40000</v>
      </c>
      <c r="F26" s="39">
        <v>40000</v>
      </c>
      <c r="G26" s="39">
        <v>40000</v>
      </c>
      <c r="H26" s="39">
        <v>40000</v>
      </c>
      <c r="I26" s="39">
        <v>40000</v>
      </c>
      <c r="J26" s="39">
        <v>40000</v>
      </c>
      <c r="K26" s="39">
        <v>40000</v>
      </c>
      <c r="L26" s="39">
        <v>40000</v>
      </c>
      <c r="M26" s="39">
        <v>40000</v>
      </c>
      <c r="N26" s="39">
        <v>40000</v>
      </c>
      <c r="O26" s="39">
        <v>40000</v>
      </c>
      <c r="P26" s="39">
        <v>40000</v>
      </c>
    </row>
    <row r="27" spans="1:16" ht="15.75" x14ac:dyDescent="0.25">
      <c r="A27" s="36" t="s">
        <v>37</v>
      </c>
      <c r="B27" s="27" t="s">
        <v>97</v>
      </c>
      <c r="C27" s="22"/>
      <c r="D27" s="23">
        <v>40000</v>
      </c>
      <c r="E27" s="39">
        <v>40000</v>
      </c>
      <c r="F27" s="39">
        <v>40000</v>
      </c>
      <c r="G27" s="39">
        <v>40000</v>
      </c>
      <c r="H27" s="39">
        <v>40000</v>
      </c>
      <c r="I27" s="39">
        <v>40000</v>
      </c>
      <c r="J27" s="39">
        <v>40000</v>
      </c>
      <c r="K27" s="39">
        <v>40000</v>
      </c>
      <c r="L27" s="39">
        <v>40000</v>
      </c>
      <c r="M27" s="39">
        <v>40000</v>
      </c>
      <c r="N27" s="39">
        <v>40000</v>
      </c>
      <c r="O27" s="39">
        <v>40000</v>
      </c>
      <c r="P27" s="39">
        <v>40000</v>
      </c>
    </row>
    <row r="28" spans="1:16" ht="15.75" x14ac:dyDescent="0.25">
      <c r="A28" s="35" t="s">
        <v>38</v>
      </c>
      <c r="B28" s="26" t="s">
        <v>143</v>
      </c>
      <c r="C28" s="22">
        <f t="shared" si="0"/>
        <v>8333.3333333333339</v>
      </c>
      <c r="D28" s="23">
        <v>100000</v>
      </c>
      <c r="E28" s="39">
        <v>8333.33</v>
      </c>
      <c r="F28" s="39">
        <v>8333.33</v>
      </c>
      <c r="G28" s="39">
        <v>8333.33</v>
      </c>
      <c r="H28" s="39">
        <v>8333.33</v>
      </c>
      <c r="I28" s="39">
        <v>8333.33</v>
      </c>
      <c r="J28" s="39">
        <v>8333.33</v>
      </c>
      <c r="K28" s="39">
        <v>8333.33</v>
      </c>
      <c r="L28" s="39">
        <v>8333.33</v>
      </c>
      <c r="M28" s="39">
        <v>8333.33</v>
      </c>
      <c r="N28" s="39">
        <v>8333.33</v>
      </c>
      <c r="O28" s="39">
        <v>8333.33</v>
      </c>
      <c r="P28" s="39">
        <v>8333.33</v>
      </c>
    </row>
    <row r="29" spans="1:16" ht="15.75" x14ac:dyDescent="0.25">
      <c r="A29" s="35" t="s">
        <v>40</v>
      </c>
      <c r="B29" s="26" t="s">
        <v>144</v>
      </c>
      <c r="C29" s="22">
        <f t="shared" si="0"/>
        <v>12500</v>
      </c>
      <c r="D29" s="23">
        <v>150000</v>
      </c>
      <c r="E29" s="39">
        <v>12500</v>
      </c>
      <c r="F29" s="39">
        <v>12500</v>
      </c>
      <c r="G29" s="39">
        <v>12500</v>
      </c>
      <c r="H29" s="39">
        <v>12500</v>
      </c>
      <c r="I29" s="39">
        <v>12500</v>
      </c>
      <c r="J29" s="39">
        <v>12500</v>
      </c>
      <c r="K29" s="39">
        <v>12500</v>
      </c>
      <c r="L29" s="39">
        <v>12500</v>
      </c>
      <c r="M29" s="39">
        <v>12500</v>
      </c>
      <c r="N29" s="39">
        <v>12500</v>
      </c>
      <c r="O29" s="39">
        <v>12500</v>
      </c>
      <c r="P29" s="39">
        <v>12500</v>
      </c>
    </row>
    <row r="30" spans="1:16" ht="15.75" x14ac:dyDescent="0.25">
      <c r="A30" s="35" t="s">
        <v>128</v>
      </c>
      <c r="B30" s="26" t="s">
        <v>135</v>
      </c>
      <c r="C30" s="22">
        <f t="shared" si="0"/>
        <v>6250</v>
      </c>
      <c r="D30" s="23">
        <v>75000</v>
      </c>
      <c r="E30" s="39">
        <v>6250</v>
      </c>
      <c r="F30" s="39">
        <v>6250</v>
      </c>
      <c r="G30" s="39">
        <v>6250</v>
      </c>
      <c r="H30" s="39">
        <v>6250</v>
      </c>
      <c r="I30" s="39">
        <v>6250</v>
      </c>
      <c r="J30" s="39">
        <v>6250</v>
      </c>
      <c r="K30" s="39">
        <v>6250</v>
      </c>
      <c r="L30" s="39">
        <v>6250</v>
      </c>
      <c r="M30" s="39">
        <v>6250</v>
      </c>
      <c r="N30" s="39">
        <v>6250</v>
      </c>
      <c r="O30" s="39">
        <v>6250</v>
      </c>
      <c r="P30" s="39">
        <v>6250</v>
      </c>
    </row>
    <row r="31" spans="1:16" ht="15.75" x14ac:dyDescent="0.25">
      <c r="A31" s="35" t="s">
        <v>98</v>
      </c>
      <c r="B31" s="26" t="s">
        <v>136</v>
      </c>
      <c r="C31" s="22">
        <f t="shared" si="0"/>
        <v>4166.666666666667</v>
      </c>
      <c r="D31" s="23">
        <v>50000</v>
      </c>
      <c r="E31" s="39">
        <v>4166.67</v>
      </c>
      <c r="F31" s="39">
        <v>4166.67</v>
      </c>
      <c r="G31" s="39">
        <v>4166.67</v>
      </c>
      <c r="H31" s="39">
        <v>4166.67</v>
      </c>
      <c r="I31" s="39">
        <v>4166.67</v>
      </c>
      <c r="J31" s="39">
        <v>4166.67</v>
      </c>
      <c r="K31" s="39">
        <v>4166.67</v>
      </c>
      <c r="L31" s="39">
        <v>4166.67</v>
      </c>
      <c r="M31" s="39">
        <v>4166.67</v>
      </c>
      <c r="N31" s="39">
        <v>4166.67</v>
      </c>
      <c r="O31" s="39">
        <v>4166.67</v>
      </c>
      <c r="P31" s="39">
        <v>4166.67</v>
      </c>
    </row>
    <row r="32" spans="1:16" ht="15.75" x14ac:dyDescent="0.25">
      <c r="A32" s="35" t="s">
        <v>42</v>
      </c>
      <c r="B32" s="26" t="s">
        <v>145</v>
      </c>
      <c r="C32" s="22">
        <f t="shared" si="0"/>
        <v>4166.666666666667</v>
      </c>
      <c r="D32" s="23">
        <v>50000</v>
      </c>
      <c r="E32" s="39">
        <v>4166.67</v>
      </c>
      <c r="F32" s="39">
        <v>4166.67</v>
      </c>
      <c r="G32" s="39">
        <v>4166.67</v>
      </c>
      <c r="H32" s="39">
        <v>4166.67</v>
      </c>
      <c r="I32" s="39">
        <v>4166.67</v>
      </c>
      <c r="J32" s="39">
        <v>4166.67</v>
      </c>
      <c r="K32" s="39">
        <v>4166.67</v>
      </c>
      <c r="L32" s="39">
        <v>4166.67</v>
      </c>
      <c r="M32" s="39">
        <v>4166.67</v>
      </c>
      <c r="N32" s="39">
        <v>4166.67</v>
      </c>
      <c r="O32" s="39">
        <v>4166.67</v>
      </c>
      <c r="P32" s="39">
        <v>4166.67</v>
      </c>
    </row>
    <row r="33" spans="1:16" ht="15.75" x14ac:dyDescent="0.25">
      <c r="A33" s="35" t="s">
        <v>43</v>
      </c>
      <c r="B33" s="21" t="s">
        <v>146</v>
      </c>
      <c r="C33" s="22">
        <f t="shared" si="0"/>
        <v>12500</v>
      </c>
      <c r="D33" s="23">
        <v>150000</v>
      </c>
      <c r="E33" s="39">
        <v>12500</v>
      </c>
      <c r="F33" s="39">
        <v>12500</v>
      </c>
      <c r="G33" s="39">
        <v>12500</v>
      </c>
      <c r="H33" s="39">
        <v>12500</v>
      </c>
      <c r="I33" s="39">
        <v>12500</v>
      </c>
      <c r="J33" s="39">
        <v>12500</v>
      </c>
      <c r="K33" s="39">
        <v>12500</v>
      </c>
      <c r="L33" s="39">
        <v>12500</v>
      </c>
      <c r="M33" s="39">
        <v>12500</v>
      </c>
      <c r="N33" s="39">
        <v>12500</v>
      </c>
      <c r="O33" s="39">
        <v>12500</v>
      </c>
      <c r="P33" s="39">
        <v>12500</v>
      </c>
    </row>
    <row r="34" spans="1:16" ht="15.75" x14ac:dyDescent="0.25">
      <c r="A34" s="35" t="s">
        <v>99</v>
      </c>
      <c r="B34" s="21" t="s">
        <v>134</v>
      </c>
      <c r="C34" s="22">
        <f t="shared" si="0"/>
        <v>6250</v>
      </c>
      <c r="D34" s="23">
        <v>75000</v>
      </c>
      <c r="E34" s="39">
        <v>6250</v>
      </c>
      <c r="F34" s="39">
        <v>6250</v>
      </c>
      <c r="G34" s="39">
        <v>6250</v>
      </c>
      <c r="H34" s="39">
        <v>6250</v>
      </c>
      <c r="I34" s="39">
        <v>6250</v>
      </c>
      <c r="J34" s="39">
        <v>6250</v>
      </c>
      <c r="K34" s="39">
        <v>6250</v>
      </c>
      <c r="L34" s="39">
        <v>6250</v>
      </c>
      <c r="M34" s="39">
        <v>6250</v>
      </c>
      <c r="N34" s="39">
        <v>6250</v>
      </c>
      <c r="O34" s="39">
        <v>6250</v>
      </c>
      <c r="P34" s="39">
        <v>6250</v>
      </c>
    </row>
    <row r="35" spans="1:16" ht="15.75" x14ac:dyDescent="0.25">
      <c r="A35" s="25" t="s">
        <v>100</v>
      </c>
      <c r="B35" s="26" t="s">
        <v>101</v>
      </c>
      <c r="C35" s="22">
        <f t="shared" si="0"/>
        <v>6250</v>
      </c>
      <c r="D35" s="23">
        <v>75000</v>
      </c>
      <c r="E35" s="39">
        <v>6250</v>
      </c>
      <c r="F35" s="39">
        <v>6250</v>
      </c>
      <c r="G35" s="39">
        <v>6250</v>
      </c>
      <c r="H35" s="39">
        <v>6250</v>
      </c>
      <c r="I35" s="39">
        <v>6250</v>
      </c>
      <c r="J35" s="39">
        <v>6250</v>
      </c>
      <c r="K35" s="39">
        <v>6250</v>
      </c>
      <c r="L35" s="39">
        <v>6250</v>
      </c>
      <c r="M35" s="39">
        <v>6250</v>
      </c>
      <c r="N35" s="39">
        <v>6250</v>
      </c>
      <c r="O35" s="39">
        <v>6250</v>
      </c>
      <c r="P35" s="39">
        <v>6250</v>
      </c>
    </row>
    <row r="36" spans="1:16" ht="15.75" x14ac:dyDescent="0.25">
      <c r="A36" s="25" t="s">
        <v>51</v>
      </c>
      <c r="B36" s="26" t="s">
        <v>52</v>
      </c>
      <c r="C36" s="22">
        <f t="shared" si="0"/>
        <v>10416.666666666666</v>
      </c>
      <c r="D36" s="23">
        <v>125000</v>
      </c>
      <c r="E36" s="39">
        <v>10416.67</v>
      </c>
      <c r="F36" s="39">
        <v>10416.67</v>
      </c>
      <c r="G36" s="39">
        <v>10416.67</v>
      </c>
      <c r="H36" s="39">
        <v>10416.67</v>
      </c>
      <c r="I36" s="39">
        <v>10416.67</v>
      </c>
      <c r="J36" s="39">
        <v>10416.67</v>
      </c>
      <c r="K36" s="39">
        <v>10416.67</v>
      </c>
      <c r="L36" s="39">
        <v>10416.67</v>
      </c>
      <c r="M36" s="39">
        <v>10416.67</v>
      </c>
      <c r="N36" s="39">
        <v>10416.67</v>
      </c>
      <c r="O36" s="39">
        <v>10416.67</v>
      </c>
      <c r="P36" s="39">
        <v>10416.67</v>
      </c>
    </row>
    <row r="37" spans="1:16" ht="15.75" x14ac:dyDescent="0.25">
      <c r="A37" s="25" t="s">
        <v>127</v>
      </c>
      <c r="B37" s="26" t="s">
        <v>129</v>
      </c>
      <c r="C37" s="22">
        <f t="shared" si="0"/>
        <v>12500</v>
      </c>
      <c r="D37" s="23">
        <v>150000</v>
      </c>
      <c r="E37" s="39">
        <v>12500</v>
      </c>
      <c r="F37" s="39">
        <v>12500</v>
      </c>
      <c r="G37" s="39">
        <v>12500</v>
      </c>
      <c r="H37" s="39">
        <v>12500</v>
      </c>
      <c r="I37" s="39">
        <v>12500</v>
      </c>
      <c r="J37" s="39">
        <v>12500</v>
      </c>
      <c r="K37" s="39">
        <v>12500</v>
      </c>
      <c r="L37" s="39">
        <v>12500</v>
      </c>
      <c r="M37" s="39">
        <v>12500</v>
      </c>
      <c r="N37" s="39">
        <v>12500</v>
      </c>
      <c r="O37" s="39">
        <v>12500</v>
      </c>
      <c r="P37" s="39">
        <v>12500</v>
      </c>
    </row>
    <row r="38" spans="1:16" ht="15.75" x14ac:dyDescent="0.25">
      <c r="A38" s="25" t="s">
        <v>54</v>
      </c>
      <c r="B38" s="26" t="s">
        <v>102</v>
      </c>
      <c r="C38" s="22">
        <f t="shared" si="0"/>
        <v>14583.333333333334</v>
      </c>
      <c r="D38" s="23">
        <v>175000</v>
      </c>
      <c r="E38" s="39">
        <v>14583.33</v>
      </c>
      <c r="F38" s="39">
        <v>14583.33</v>
      </c>
      <c r="G38" s="39">
        <v>14583.33</v>
      </c>
      <c r="H38" s="39">
        <v>14583.33</v>
      </c>
      <c r="I38" s="39">
        <v>14583.33</v>
      </c>
      <c r="J38" s="39">
        <v>14583.33</v>
      </c>
      <c r="K38" s="39">
        <v>14583.33</v>
      </c>
      <c r="L38" s="39">
        <v>14583.33</v>
      </c>
      <c r="M38" s="39">
        <v>14583.33</v>
      </c>
      <c r="N38" s="39">
        <v>14583.33</v>
      </c>
      <c r="O38" s="39">
        <v>14583.33</v>
      </c>
      <c r="P38" s="39">
        <v>14583.33</v>
      </c>
    </row>
    <row r="39" spans="1:16" ht="15.75" x14ac:dyDescent="0.25">
      <c r="A39" s="25" t="s">
        <v>103</v>
      </c>
      <c r="B39" s="26" t="s">
        <v>137</v>
      </c>
      <c r="C39" s="22">
        <f t="shared" si="0"/>
        <v>4166.666666666667</v>
      </c>
      <c r="D39" s="23">
        <v>50000</v>
      </c>
      <c r="E39" s="39">
        <v>4166.67</v>
      </c>
      <c r="F39" s="39">
        <v>4166.67</v>
      </c>
      <c r="G39" s="39">
        <v>4166.67</v>
      </c>
      <c r="H39" s="39">
        <v>4166.67</v>
      </c>
      <c r="I39" s="39">
        <v>4166.67</v>
      </c>
      <c r="J39" s="39">
        <v>4166.67</v>
      </c>
      <c r="K39" s="39">
        <v>4166.67</v>
      </c>
      <c r="L39" s="39">
        <v>4166.67</v>
      </c>
      <c r="M39" s="39">
        <v>4166.67</v>
      </c>
      <c r="N39" s="39">
        <v>4166.67</v>
      </c>
      <c r="O39" s="39">
        <v>4166.67</v>
      </c>
      <c r="P39" s="39">
        <v>4166.67</v>
      </c>
    </row>
    <row r="40" spans="1:16" ht="15.75" x14ac:dyDescent="0.25">
      <c r="A40" s="25" t="s">
        <v>56</v>
      </c>
      <c r="B40" s="26" t="s">
        <v>104</v>
      </c>
      <c r="C40" s="22">
        <f t="shared" si="0"/>
        <v>4166.666666666667</v>
      </c>
      <c r="D40" s="23">
        <v>50000</v>
      </c>
      <c r="E40" s="39">
        <v>4166.67</v>
      </c>
      <c r="F40" s="39">
        <v>4166.67</v>
      </c>
      <c r="G40" s="39">
        <v>4166.67</v>
      </c>
      <c r="H40" s="39">
        <v>4166.67</v>
      </c>
      <c r="I40" s="39">
        <v>4166.67</v>
      </c>
      <c r="J40" s="39">
        <v>4166.67</v>
      </c>
      <c r="K40" s="39">
        <v>4166.67</v>
      </c>
      <c r="L40" s="39">
        <v>4166.67</v>
      </c>
      <c r="M40" s="39">
        <v>4166.67</v>
      </c>
      <c r="N40" s="39">
        <v>4166.67</v>
      </c>
      <c r="O40" s="39">
        <v>4166.67</v>
      </c>
      <c r="P40" s="39">
        <v>4166.67</v>
      </c>
    </row>
    <row r="41" spans="1:16" ht="15.75" x14ac:dyDescent="0.25">
      <c r="A41" s="25" t="s">
        <v>105</v>
      </c>
      <c r="B41" s="26" t="s">
        <v>106</v>
      </c>
      <c r="C41" s="22">
        <f t="shared" si="0"/>
        <v>4166.666666666667</v>
      </c>
      <c r="D41" s="23">
        <v>50000</v>
      </c>
      <c r="E41" s="39">
        <v>4166.67</v>
      </c>
      <c r="F41" s="39">
        <v>4166.67</v>
      </c>
      <c r="G41" s="39">
        <v>4166.67</v>
      </c>
      <c r="H41" s="39">
        <v>4166.67</v>
      </c>
      <c r="I41" s="39">
        <v>4166.67</v>
      </c>
      <c r="J41" s="39">
        <v>4166.67</v>
      </c>
      <c r="K41" s="39">
        <v>4166.67</v>
      </c>
      <c r="L41" s="39">
        <v>4166.67</v>
      </c>
      <c r="M41" s="39">
        <v>4166.67</v>
      </c>
      <c r="N41" s="39">
        <v>4166.67</v>
      </c>
      <c r="O41" s="39">
        <v>4166.67</v>
      </c>
      <c r="P41" s="39">
        <v>4166.67</v>
      </c>
    </row>
    <row r="42" spans="1:16" ht="15.75" x14ac:dyDescent="0.25">
      <c r="A42" s="25" t="s">
        <v>60</v>
      </c>
      <c r="B42" s="26" t="s">
        <v>107</v>
      </c>
      <c r="C42" s="22">
        <f t="shared" si="0"/>
        <v>4166.666666666667</v>
      </c>
      <c r="D42" s="23">
        <v>50000</v>
      </c>
      <c r="E42" s="39">
        <v>4166.67</v>
      </c>
      <c r="F42" s="39">
        <v>4166.67</v>
      </c>
      <c r="G42" s="39">
        <v>4166.67</v>
      </c>
      <c r="H42" s="39">
        <v>4166.67</v>
      </c>
      <c r="I42" s="39">
        <v>4166.67</v>
      </c>
      <c r="J42" s="39">
        <v>4166.67</v>
      </c>
      <c r="K42" s="39">
        <v>4166.67</v>
      </c>
      <c r="L42" s="39">
        <v>4166.67</v>
      </c>
      <c r="M42" s="39">
        <v>4166.67</v>
      </c>
      <c r="N42" s="39">
        <v>4166.67</v>
      </c>
      <c r="O42" s="39">
        <v>4166.67</v>
      </c>
      <c r="P42" s="39">
        <v>4166.67</v>
      </c>
    </row>
    <row r="43" spans="1:16" ht="15.75" x14ac:dyDescent="0.25">
      <c r="A43" s="25" t="s">
        <v>62</v>
      </c>
      <c r="B43" s="26" t="s">
        <v>108</v>
      </c>
      <c r="C43" s="22">
        <f t="shared" si="0"/>
        <v>2500</v>
      </c>
      <c r="D43" s="23">
        <v>30000</v>
      </c>
      <c r="E43" s="39">
        <v>2500</v>
      </c>
      <c r="F43" s="39">
        <v>2500</v>
      </c>
      <c r="G43" s="39">
        <v>2500</v>
      </c>
      <c r="H43" s="39">
        <v>2500</v>
      </c>
      <c r="I43" s="39">
        <v>2500</v>
      </c>
      <c r="J43" s="39">
        <v>2500</v>
      </c>
      <c r="K43" s="39">
        <v>2500</v>
      </c>
      <c r="L43" s="39">
        <v>2500</v>
      </c>
      <c r="M43" s="39">
        <v>2500</v>
      </c>
      <c r="N43" s="39">
        <v>2500</v>
      </c>
      <c r="O43" s="39">
        <v>2500</v>
      </c>
      <c r="P43" s="39">
        <v>2500</v>
      </c>
    </row>
    <row r="44" spans="1:16" ht="15.75" x14ac:dyDescent="0.25">
      <c r="A44" s="25" t="s">
        <v>63</v>
      </c>
      <c r="B44" s="26" t="s">
        <v>109</v>
      </c>
      <c r="C44" s="22">
        <f t="shared" si="0"/>
        <v>3166.6666666666665</v>
      </c>
      <c r="D44" s="23">
        <f>50000-12000</f>
        <v>38000</v>
      </c>
      <c r="E44" s="39">
        <v>3166.67</v>
      </c>
      <c r="F44" s="39">
        <v>3166.67</v>
      </c>
      <c r="G44" s="39">
        <v>3166.67</v>
      </c>
      <c r="H44" s="39">
        <v>3166.67</v>
      </c>
      <c r="I44" s="39">
        <v>3166.67</v>
      </c>
      <c r="J44" s="39">
        <v>3166.67</v>
      </c>
      <c r="K44" s="39">
        <v>3166.67</v>
      </c>
      <c r="L44" s="39">
        <v>3166.67</v>
      </c>
      <c r="M44" s="39">
        <v>3166.67</v>
      </c>
      <c r="N44" s="39">
        <v>3166.67</v>
      </c>
      <c r="O44" s="39">
        <v>3166.67</v>
      </c>
      <c r="P44" s="39">
        <v>3166.67</v>
      </c>
    </row>
    <row r="45" spans="1:16" s="13" customFormat="1" ht="15.75" x14ac:dyDescent="0.25">
      <c r="A45" s="25" t="s">
        <v>65</v>
      </c>
      <c r="B45" s="26" t="s">
        <v>66</v>
      </c>
      <c r="C45" s="22">
        <f t="shared" si="0"/>
        <v>75000</v>
      </c>
      <c r="D45" s="23">
        <v>900000</v>
      </c>
      <c r="E45" s="41">
        <v>75000</v>
      </c>
      <c r="F45" s="41">
        <v>75000</v>
      </c>
      <c r="G45" s="41">
        <v>75000</v>
      </c>
      <c r="H45" s="41">
        <v>75000</v>
      </c>
      <c r="I45" s="41">
        <v>75000</v>
      </c>
      <c r="J45" s="41">
        <v>75000</v>
      </c>
      <c r="K45" s="41">
        <v>75000</v>
      </c>
      <c r="L45" s="41">
        <v>75000</v>
      </c>
      <c r="M45" s="41">
        <v>75000</v>
      </c>
      <c r="N45" s="41">
        <v>75000</v>
      </c>
      <c r="O45" s="41">
        <v>75000</v>
      </c>
      <c r="P45" s="41">
        <v>75000</v>
      </c>
    </row>
    <row r="46" spans="1:16" s="13" customFormat="1" ht="15.75" x14ac:dyDescent="0.25">
      <c r="A46" s="25" t="s">
        <v>67</v>
      </c>
      <c r="B46" s="26" t="s">
        <v>68</v>
      </c>
      <c r="C46" s="22">
        <f t="shared" si="0"/>
        <v>53575</v>
      </c>
      <c r="D46" s="23">
        <f>50000*12+42200+700</f>
        <v>642900</v>
      </c>
      <c r="E46" s="41">
        <v>53575</v>
      </c>
      <c r="F46" s="41">
        <v>53575</v>
      </c>
      <c r="G46" s="41">
        <v>53575</v>
      </c>
      <c r="H46" s="41">
        <v>53575</v>
      </c>
      <c r="I46" s="41">
        <v>53575</v>
      </c>
      <c r="J46" s="41">
        <v>53575</v>
      </c>
      <c r="K46" s="41">
        <v>53575</v>
      </c>
      <c r="L46" s="41">
        <v>53575</v>
      </c>
      <c r="M46" s="41">
        <v>53575</v>
      </c>
      <c r="N46" s="41">
        <v>53575</v>
      </c>
      <c r="O46" s="41">
        <v>53575</v>
      </c>
      <c r="P46" s="41">
        <v>53575</v>
      </c>
    </row>
    <row r="47" spans="1:16" ht="15.75" x14ac:dyDescent="0.25">
      <c r="A47" s="25" t="s">
        <v>69</v>
      </c>
      <c r="B47" s="26" t="s">
        <v>110</v>
      </c>
      <c r="C47" s="22">
        <f t="shared" si="0"/>
        <v>58333.333333333336</v>
      </c>
      <c r="D47" s="23">
        <v>700000</v>
      </c>
      <c r="E47" s="41">
        <v>58333.33</v>
      </c>
      <c r="F47" s="41">
        <v>58333.33</v>
      </c>
      <c r="G47" s="41">
        <v>58333.33</v>
      </c>
      <c r="H47" s="41">
        <v>58333.33</v>
      </c>
      <c r="I47" s="41">
        <v>58333.33</v>
      </c>
      <c r="J47" s="41">
        <v>58333.33</v>
      </c>
      <c r="K47" s="41">
        <v>58333.33</v>
      </c>
      <c r="L47" s="41">
        <v>58333.33</v>
      </c>
      <c r="M47" s="41">
        <v>58333.33</v>
      </c>
      <c r="N47" s="41">
        <v>58333.33</v>
      </c>
      <c r="O47" s="41">
        <v>58333.33</v>
      </c>
      <c r="P47" s="41">
        <v>58333.33</v>
      </c>
    </row>
    <row r="48" spans="1:16" ht="15.75" x14ac:dyDescent="0.25">
      <c r="A48" s="25" t="s">
        <v>71</v>
      </c>
      <c r="B48" s="26" t="s">
        <v>111</v>
      </c>
      <c r="C48" s="22">
        <f t="shared" si="0"/>
        <v>16666.666666666668</v>
      </c>
      <c r="D48" s="23">
        <v>200000</v>
      </c>
      <c r="E48" s="41">
        <v>16666.669999999998</v>
      </c>
      <c r="F48" s="41">
        <v>16666.669999999998</v>
      </c>
      <c r="G48" s="41">
        <v>16666.669999999998</v>
      </c>
      <c r="H48" s="41">
        <v>16666.669999999998</v>
      </c>
      <c r="I48" s="41">
        <v>16666.669999999998</v>
      </c>
      <c r="J48" s="41">
        <v>16666.669999999998</v>
      </c>
      <c r="K48" s="41">
        <v>16666.669999999998</v>
      </c>
      <c r="L48" s="41">
        <v>16666.669999999998</v>
      </c>
      <c r="M48" s="41">
        <v>16666.669999999998</v>
      </c>
      <c r="N48" s="41">
        <v>16666.669999999998</v>
      </c>
      <c r="O48" s="41">
        <v>16666.669999999998</v>
      </c>
      <c r="P48" s="41">
        <v>16666.669999999998</v>
      </c>
    </row>
    <row r="49" spans="1:16" ht="15.75" x14ac:dyDescent="0.25">
      <c r="A49" s="25" t="s">
        <v>76</v>
      </c>
      <c r="B49" s="26" t="s">
        <v>112</v>
      </c>
      <c r="C49" s="22">
        <f t="shared" si="0"/>
        <v>2500</v>
      </c>
      <c r="D49" s="23">
        <v>30000</v>
      </c>
      <c r="E49" s="41">
        <v>2500</v>
      </c>
      <c r="F49" s="41">
        <v>2500</v>
      </c>
      <c r="G49" s="41">
        <v>2500</v>
      </c>
      <c r="H49" s="41">
        <v>2500</v>
      </c>
      <c r="I49" s="41">
        <v>2500</v>
      </c>
      <c r="J49" s="41">
        <v>2500</v>
      </c>
      <c r="K49" s="41">
        <v>2500</v>
      </c>
      <c r="L49" s="41">
        <v>2500</v>
      </c>
      <c r="M49" s="41">
        <v>2500</v>
      </c>
      <c r="N49" s="41">
        <v>2500</v>
      </c>
      <c r="O49" s="41">
        <v>2500</v>
      </c>
      <c r="P49" s="41">
        <v>2500</v>
      </c>
    </row>
    <row r="50" spans="1:16" ht="15.75" x14ac:dyDescent="0.25">
      <c r="A50" s="25" t="s">
        <v>77</v>
      </c>
      <c r="B50" s="26" t="s">
        <v>113</v>
      </c>
      <c r="C50" s="22">
        <f t="shared" si="0"/>
        <v>8333.3333333333339</v>
      </c>
      <c r="D50" s="23">
        <v>100000</v>
      </c>
      <c r="E50" s="41">
        <v>8333.33</v>
      </c>
      <c r="F50" s="41">
        <v>8333.33</v>
      </c>
      <c r="G50" s="41">
        <v>8333.33</v>
      </c>
      <c r="H50" s="41">
        <v>8333.33</v>
      </c>
      <c r="I50" s="41">
        <v>8333.33</v>
      </c>
      <c r="J50" s="41">
        <v>8333.33</v>
      </c>
      <c r="K50" s="41">
        <v>8333.33</v>
      </c>
      <c r="L50" s="41">
        <v>8333.33</v>
      </c>
      <c r="M50" s="41">
        <v>8333.33</v>
      </c>
      <c r="N50" s="41">
        <v>8333.33</v>
      </c>
      <c r="O50" s="41">
        <v>8333.33</v>
      </c>
      <c r="P50" s="41">
        <v>8333.33</v>
      </c>
    </row>
    <row r="51" spans="1:16" ht="15.75" x14ac:dyDescent="0.25">
      <c r="A51" s="25" t="s">
        <v>114</v>
      </c>
      <c r="B51" s="26" t="s">
        <v>115</v>
      </c>
      <c r="C51" s="22">
        <f t="shared" si="0"/>
        <v>2083.3333333333335</v>
      </c>
      <c r="D51" s="23">
        <v>25000</v>
      </c>
      <c r="E51" s="41">
        <v>2083.33</v>
      </c>
      <c r="F51" s="41">
        <v>2083.33</v>
      </c>
      <c r="G51" s="41">
        <v>2083.33</v>
      </c>
      <c r="H51" s="41">
        <v>2083.33</v>
      </c>
      <c r="I51" s="41">
        <v>2083.33</v>
      </c>
      <c r="J51" s="41">
        <v>2083.33</v>
      </c>
      <c r="K51" s="41">
        <v>2083.33</v>
      </c>
      <c r="L51" s="41">
        <v>2083.33</v>
      </c>
      <c r="M51" s="41">
        <v>2083.33</v>
      </c>
      <c r="N51" s="41">
        <v>2083.33</v>
      </c>
      <c r="O51" s="41">
        <v>2083.33</v>
      </c>
      <c r="P51" s="41">
        <v>2083.33</v>
      </c>
    </row>
    <row r="52" spans="1:16" ht="15.75" x14ac:dyDescent="0.25">
      <c r="A52" s="25" t="s">
        <v>116</v>
      </c>
      <c r="B52" s="26" t="s">
        <v>117</v>
      </c>
      <c r="C52" s="22">
        <f t="shared" si="0"/>
        <v>4166.666666666667</v>
      </c>
      <c r="D52" s="23">
        <v>50000</v>
      </c>
      <c r="E52" s="41">
        <v>4166.67</v>
      </c>
      <c r="F52" s="41">
        <v>4166.67</v>
      </c>
      <c r="G52" s="41">
        <v>4166.67</v>
      </c>
      <c r="H52" s="41">
        <v>4166.67</v>
      </c>
      <c r="I52" s="41">
        <v>4166.67</v>
      </c>
      <c r="J52" s="41">
        <v>4166.67</v>
      </c>
      <c r="K52" s="41">
        <v>4166.67</v>
      </c>
      <c r="L52" s="41">
        <v>4166.67</v>
      </c>
      <c r="M52" s="41">
        <v>4166.67</v>
      </c>
      <c r="N52" s="41">
        <v>4166.67</v>
      </c>
      <c r="O52" s="41">
        <v>4166.67</v>
      </c>
      <c r="P52" s="41">
        <v>4166.67</v>
      </c>
    </row>
    <row r="53" spans="1:16" ht="15.75" x14ac:dyDescent="0.25">
      <c r="A53" s="25" t="s">
        <v>79</v>
      </c>
      <c r="B53" s="26" t="s">
        <v>133</v>
      </c>
      <c r="C53" s="22">
        <f t="shared" si="0"/>
        <v>4166.666666666667</v>
      </c>
      <c r="D53" s="23">
        <v>50000</v>
      </c>
      <c r="E53" s="41">
        <v>4166.67</v>
      </c>
      <c r="F53" s="41">
        <v>4166.67</v>
      </c>
      <c r="G53" s="41">
        <v>4166.67</v>
      </c>
      <c r="H53" s="41">
        <v>4166.67</v>
      </c>
      <c r="I53" s="41">
        <v>4166.67</v>
      </c>
      <c r="J53" s="41">
        <v>4166.67</v>
      </c>
      <c r="K53" s="41">
        <v>4166.67</v>
      </c>
      <c r="L53" s="41">
        <v>4166.67</v>
      </c>
      <c r="M53" s="41">
        <v>4166.67</v>
      </c>
      <c r="N53" s="41">
        <v>4166.67</v>
      </c>
      <c r="O53" s="41">
        <v>4166.67</v>
      </c>
      <c r="P53" s="41">
        <v>4166.67</v>
      </c>
    </row>
    <row r="54" spans="1:16" ht="15.75" x14ac:dyDescent="0.25">
      <c r="A54" s="25" t="s">
        <v>81</v>
      </c>
      <c r="B54" s="26" t="s">
        <v>118</v>
      </c>
      <c r="C54" s="22">
        <f t="shared" si="0"/>
        <v>7083.333333333333</v>
      </c>
      <c r="D54" s="23">
        <f>100000-15000</f>
        <v>85000</v>
      </c>
      <c r="E54" s="41">
        <v>7083.33</v>
      </c>
      <c r="F54" s="41">
        <v>7083.33</v>
      </c>
      <c r="G54" s="41">
        <v>7083.33</v>
      </c>
      <c r="H54" s="41">
        <v>7083.33</v>
      </c>
      <c r="I54" s="41">
        <v>7083.33</v>
      </c>
      <c r="J54" s="41">
        <v>7083.33</v>
      </c>
      <c r="K54" s="41">
        <v>7083.33</v>
      </c>
      <c r="L54" s="41">
        <v>7083.33</v>
      </c>
      <c r="M54" s="41">
        <v>7083.33</v>
      </c>
      <c r="N54" s="41">
        <v>7083.33</v>
      </c>
      <c r="O54" s="41">
        <v>7083.33</v>
      </c>
      <c r="P54" s="41">
        <v>7083.33</v>
      </c>
    </row>
    <row r="55" spans="1:16" ht="15.75" x14ac:dyDescent="0.25">
      <c r="A55" s="25" t="s">
        <v>84</v>
      </c>
      <c r="B55" s="26" t="s">
        <v>119</v>
      </c>
      <c r="C55" s="22">
        <f t="shared" si="0"/>
        <v>8333.3333333333339</v>
      </c>
      <c r="D55" s="23">
        <v>100000</v>
      </c>
      <c r="E55" s="42" t="s">
        <v>166</v>
      </c>
      <c r="F55" s="42" t="s">
        <v>166</v>
      </c>
      <c r="G55" s="42" t="s">
        <v>166</v>
      </c>
      <c r="H55" s="42" t="s">
        <v>166</v>
      </c>
      <c r="I55" s="42" t="s">
        <v>166</v>
      </c>
      <c r="J55" s="42" t="s">
        <v>166</v>
      </c>
      <c r="K55" s="42" t="s">
        <v>166</v>
      </c>
      <c r="L55" s="42" t="s">
        <v>166</v>
      </c>
      <c r="M55" s="42" t="s">
        <v>166</v>
      </c>
      <c r="N55" s="42" t="s">
        <v>166</v>
      </c>
      <c r="O55" s="42" t="s">
        <v>166</v>
      </c>
      <c r="P55" s="42" t="s">
        <v>166</v>
      </c>
    </row>
    <row r="56" spans="1:16" ht="15.75" x14ac:dyDescent="0.25">
      <c r="A56" s="25" t="s">
        <v>86</v>
      </c>
      <c r="B56" s="26" t="s">
        <v>120</v>
      </c>
      <c r="C56" s="22">
        <f t="shared" si="0"/>
        <v>8333.3333333333339</v>
      </c>
      <c r="D56" s="23">
        <v>100000</v>
      </c>
      <c r="E56" s="41">
        <v>8333.33</v>
      </c>
      <c r="F56" s="41">
        <v>8333.33</v>
      </c>
      <c r="G56" s="41">
        <v>8333.33</v>
      </c>
      <c r="H56" s="41">
        <v>8333.33</v>
      </c>
      <c r="I56" s="41">
        <v>8333.33</v>
      </c>
      <c r="J56" s="41">
        <v>8333.33</v>
      </c>
      <c r="K56" s="41">
        <v>8333.33</v>
      </c>
      <c r="L56" s="41">
        <v>8333.33</v>
      </c>
      <c r="M56" s="41">
        <v>8333.33</v>
      </c>
      <c r="N56" s="41">
        <v>8333.33</v>
      </c>
      <c r="O56" s="41">
        <v>8333.33</v>
      </c>
      <c r="P56" s="41">
        <v>8333.33</v>
      </c>
    </row>
    <row r="57" spans="1:16" ht="15.75" x14ac:dyDescent="0.25">
      <c r="A57" s="25" t="s">
        <v>121</v>
      </c>
      <c r="B57" s="26" t="s">
        <v>122</v>
      </c>
      <c r="C57" s="22">
        <f t="shared" ref="C57:C58" si="1">+D57/12</f>
        <v>6250</v>
      </c>
      <c r="D57" s="23">
        <v>75000</v>
      </c>
      <c r="E57" s="39">
        <v>6250</v>
      </c>
      <c r="F57" s="39">
        <v>6250</v>
      </c>
      <c r="G57" s="39">
        <v>6250</v>
      </c>
      <c r="H57" s="39">
        <v>6250</v>
      </c>
      <c r="I57" s="39">
        <v>6250</v>
      </c>
      <c r="J57" s="39">
        <v>6250</v>
      </c>
      <c r="K57" s="39">
        <v>6250</v>
      </c>
      <c r="L57" s="39">
        <v>6250</v>
      </c>
      <c r="M57" s="39">
        <v>6250</v>
      </c>
      <c r="N57" s="39">
        <v>6250</v>
      </c>
      <c r="O57" s="39">
        <v>6250</v>
      </c>
      <c r="P57" s="39">
        <v>6250</v>
      </c>
    </row>
    <row r="58" spans="1:16" ht="15.75" x14ac:dyDescent="0.25">
      <c r="A58" s="28" t="s">
        <v>123</v>
      </c>
      <c r="B58" s="21" t="s">
        <v>131</v>
      </c>
      <c r="C58" s="22">
        <f t="shared" si="1"/>
        <v>4166.666666666667</v>
      </c>
      <c r="D58" s="23">
        <v>50000</v>
      </c>
      <c r="E58" s="39">
        <v>4166.67</v>
      </c>
      <c r="F58" s="39">
        <v>4166.67</v>
      </c>
      <c r="G58" s="39">
        <v>4166.67</v>
      </c>
      <c r="H58" s="39">
        <v>4166.67</v>
      </c>
      <c r="I58" s="39">
        <v>4166.67</v>
      </c>
      <c r="J58" s="39">
        <v>4166.67</v>
      </c>
      <c r="K58" s="39">
        <v>4166.67</v>
      </c>
      <c r="L58" s="39">
        <v>4166.67</v>
      </c>
      <c r="M58" s="39">
        <v>4166.67</v>
      </c>
      <c r="N58" s="39">
        <v>4166.67</v>
      </c>
      <c r="O58" s="39">
        <v>4166.67</v>
      </c>
      <c r="P58" s="39">
        <v>4166.67</v>
      </c>
    </row>
    <row r="59" spans="1:16" ht="15.75" x14ac:dyDescent="0.25">
      <c r="A59" s="28"/>
      <c r="B59" s="32" t="s">
        <v>130</v>
      </c>
      <c r="C59" s="22"/>
      <c r="D59" s="43">
        <f>SUM(D10:D58)</f>
        <v>27303900</v>
      </c>
    </row>
    <row r="61" spans="1:16" x14ac:dyDescent="0.2">
      <c r="D61" s="14">
        <f>+D59-D6</f>
        <v>0</v>
      </c>
    </row>
    <row r="62" spans="1:16" x14ac:dyDescent="0.2">
      <c r="B62" s="59" t="s">
        <v>167</v>
      </c>
      <c r="D62" s="58" t="s">
        <v>168</v>
      </c>
      <c r="I62" s="57" t="s">
        <v>169</v>
      </c>
      <c r="J62" s="57"/>
    </row>
    <row r="63" spans="1:16" x14ac:dyDescent="0.2">
      <c r="D63" s="14"/>
    </row>
    <row r="64" spans="1:16" ht="11.45" customHeight="1" x14ac:dyDescent="0.2">
      <c r="B64" s="55"/>
      <c r="D64" s="55"/>
      <c r="E64" s="55"/>
      <c r="I64" s="55"/>
      <c r="J64" s="55"/>
      <c r="K64" s="55"/>
    </row>
    <row r="65" spans="2:11" ht="11.45" customHeight="1" x14ac:dyDescent="0.2">
      <c r="B65" s="55"/>
      <c r="D65" s="55"/>
      <c r="E65" s="55"/>
      <c r="I65" s="55"/>
      <c r="J65" s="55"/>
      <c r="K65" s="55"/>
    </row>
    <row r="66" spans="2:11" ht="12" customHeight="1" x14ac:dyDescent="0.2">
      <c r="B66" s="44"/>
      <c r="D66" s="56"/>
      <c r="E66" s="56"/>
      <c r="I66" s="56"/>
      <c r="J66" s="56"/>
      <c r="K66" s="56"/>
    </row>
  </sheetData>
  <mergeCells count="11">
    <mergeCell ref="I64:K65"/>
    <mergeCell ref="I66:K66"/>
    <mergeCell ref="I62:J62"/>
    <mergeCell ref="B64:B65"/>
    <mergeCell ref="D64:E65"/>
    <mergeCell ref="D66:E66"/>
    <mergeCell ref="A1:D1"/>
    <mergeCell ref="A4:D4"/>
    <mergeCell ref="A5:D5"/>
    <mergeCell ref="A2:P2"/>
    <mergeCell ref="A3:P3"/>
  </mergeCells>
  <pageMargins left="0.7" right="0.7" top="0.37" bottom="0.5" header="0.25" footer="0.3"/>
  <pageSetup paperSize="5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2021</vt:lpstr>
      <vt:lpstr>Gasto Mensual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eg_consolidado_ejec_cta_sub2_TuhBZqeZI0.pdf</dc:title>
  <dc:creator>Oracle Reports</dc:creator>
  <cp:lastModifiedBy>Junior Ubrí González</cp:lastModifiedBy>
  <cp:lastPrinted>2025-07-30T15:10:25Z</cp:lastPrinted>
  <dcterms:created xsi:type="dcterms:W3CDTF">2021-02-09T12:39:34Z</dcterms:created>
  <dcterms:modified xsi:type="dcterms:W3CDTF">2025-07-30T15:10:33Z</dcterms:modified>
</cp:coreProperties>
</file>